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jamesj.hughes\Dropbox\"/>
    </mc:Choice>
  </mc:AlternateContent>
  <xr:revisionPtr revIDLastSave="0" documentId="8_{8FF0CB98-2902-4636-90FB-0BDD918558E3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Fall 2014" sheetId="4" state="hidden" r:id="rId1"/>
    <sheet name="Fall 2023" sheetId="11" r:id="rId2"/>
    <sheet name="Fall 2022" sheetId="10" r:id="rId3"/>
    <sheet name="Fall 2021" sheetId="9" r:id="rId4"/>
    <sheet name="Fall 2020" sheetId="8" r:id="rId5"/>
    <sheet name="Fall 2019" sheetId="7" r:id="rId6"/>
    <sheet name="Fall 2018" sheetId="6" r:id="rId7"/>
    <sheet name="Fall 2017" sheetId="1" state="hidden" r:id="rId8"/>
    <sheet name="Fall 2016" sheetId="2" state="hidden" r:id="rId9"/>
    <sheet name="FAll 2015" sheetId="3" state="hidden" r:id="rId10"/>
  </sheets>
  <definedNames>
    <definedName name="_xlnm.Print_Area" localSheetId="0">'Fall 2014'!$A$1:$L$72</definedName>
    <definedName name="_xlnm.Print_Area" localSheetId="9">'FAll 2015'!$A$1:$L$77</definedName>
    <definedName name="_xlnm.Print_Area" localSheetId="8">'Fall 2016'!$A$1:$L$88</definedName>
    <definedName name="_xlnm.Print_Area" localSheetId="7">'Fall 2017'!$A$1:$M$88</definedName>
    <definedName name="_xlnm.Print_Area" localSheetId="6">'Fall 2018'!$A$1:$M$88</definedName>
    <definedName name="_xlnm.Print_Area" localSheetId="5">'Fall 2019'!$A$1:$M$71</definedName>
    <definedName name="_xlnm.Print_Area" localSheetId="4">'Fall 2020'!$A$1:$M$71</definedName>
    <definedName name="_xlnm.Print_Area" localSheetId="3">'Fall 2021'!$A$1:$M$72</definedName>
    <definedName name="_xlnm.Print_Area" localSheetId="2">'Fall 2022'!$A$1:$N$73</definedName>
    <definedName name="_xlnm.Print_Area" localSheetId="1">'Fall 2023'!$A$1:$M$40</definedName>
    <definedName name="_xlnm.Print_Titles" localSheetId="0">'Fall 2014'!$3:$3</definedName>
    <definedName name="_xlnm.Print_Titles" localSheetId="9">'FAll 2015'!$2:$2</definedName>
    <definedName name="_xlnm.Print_Titles" localSheetId="8">'Fall 2016'!$3:$3</definedName>
    <definedName name="_xlnm.Print_Titles" localSheetId="7">'Fall 2017'!$3:$3</definedName>
    <definedName name="_xlnm.Print_Titles" localSheetId="6">'Fall 2018'!$3:$3</definedName>
    <definedName name="_xlnm.Print_Titles" localSheetId="5">'Fall 2019'!$3:$3</definedName>
    <definedName name="_xlnm.Print_Titles" localSheetId="4">'Fall 2020'!$3:$3</definedName>
    <definedName name="_xlnm.Print_Titles" localSheetId="3">'Fall 2021'!$3:$3</definedName>
    <definedName name="_xlnm.Print_Titles" localSheetId="2">'Fall 2022'!$3:$3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1" l="1"/>
  <c r="C43" i="11"/>
  <c r="D43" i="11"/>
  <c r="E43" i="11"/>
  <c r="F43" i="11"/>
  <c r="G43" i="11"/>
  <c r="H43" i="11"/>
  <c r="I43" i="11"/>
  <c r="J43" i="11"/>
  <c r="K43" i="11"/>
  <c r="L43" i="11"/>
  <c r="M43" i="11"/>
  <c r="N43" i="11"/>
  <c r="N71" i="11"/>
  <c r="N72" i="11" s="1"/>
  <c r="M71" i="11"/>
  <c r="L71" i="11"/>
  <c r="K71" i="11"/>
  <c r="J71" i="11"/>
  <c r="I71" i="11"/>
  <c r="I72" i="11" s="1"/>
  <c r="H71" i="11"/>
  <c r="G71" i="11"/>
  <c r="F71" i="11"/>
  <c r="E71" i="11"/>
  <c r="E70" i="11"/>
  <c r="D70" i="11"/>
  <c r="L69" i="11"/>
  <c r="E69" i="11"/>
  <c r="D69" i="11"/>
  <c r="B69" i="11"/>
  <c r="M68" i="11"/>
  <c r="L68" i="11"/>
  <c r="K68" i="11"/>
  <c r="J68" i="11"/>
  <c r="H68" i="11"/>
  <c r="G68" i="11"/>
  <c r="E68" i="11"/>
  <c r="D68" i="11"/>
  <c r="M67" i="11"/>
  <c r="M72" i="11" s="1"/>
  <c r="L67" i="11"/>
  <c r="L72" i="11" s="1"/>
  <c r="K67" i="11"/>
  <c r="K72" i="11" s="1"/>
  <c r="J67" i="11"/>
  <c r="J72" i="11" s="1"/>
  <c r="H67" i="11"/>
  <c r="H72" i="11" s="1"/>
  <c r="G67" i="11"/>
  <c r="G72" i="11" s="1"/>
  <c r="F67" i="11"/>
  <c r="F72" i="11" s="1"/>
  <c r="E67" i="11"/>
  <c r="E72" i="11" s="1"/>
  <c r="D67" i="11"/>
  <c r="D72" i="11" s="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N22" i="11"/>
  <c r="M22" i="11"/>
  <c r="L22" i="11"/>
  <c r="K22" i="11"/>
  <c r="I22" i="11"/>
  <c r="H22" i="11"/>
  <c r="G22" i="11"/>
  <c r="F22" i="11"/>
  <c r="E22" i="11"/>
  <c r="D22" i="11"/>
  <c r="C22" i="11"/>
  <c r="B22" i="11"/>
  <c r="N16" i="11"/>
  <c r="M16" i="11"/>
  <c r="L16" i="11"/>
  <c r="K16" i="11"/>
  <c r="J16" i="11"/>
  <c r="I16" i="11"/>
  <c r="H16" i="11"/>
  <c r="G16" i="11"/>
  <c r="F16" i="11"/>
  <c r="E16" i="11"/>
  <c r="D16" i="11"/>
  <c r="B16" i="11"/>
  <c r="C16" i="11"/>
  <c r="N9" i="11"/>
  <c r="M9" i="11"/>
  <c r="L9" i="11"/>
  <c r="K9" i="11"/>
  <c r="J9" i="11"/>
  <c r="I9" i="11"/>
  <c r="H9" i="11"/>
  <c r="G9" i="11"/>
  <c r="F9" i="11"/>
  <c r="E9" i="11"/>
  <c r="D9" i="11"/>
  <c r="B9" i="11"/>
  <c r="C70" i="11"/>
  <c r="C69" i="11"/>
  <c r="C68" i="11"/>
  <c r="G72" i="10"/>
  <c r="H72" i="10"/>
  <c r="I72" i="10"/>
  <c r="J72" i="10"/>
  <c r="K72" i="10"/>
  <c r="L72" i="10"/>
  <c r="M72" i="10"/>
  <c r="N72" i="10"/>
  <c r="N73" i="10" s="1"/>
  <c r="F72" i="10"/>
  <c r="E72" i="10"/>
  <c r="B59" i="10"/>
  <c r="D59" i="10"/>
  <c r="E59" i="10"/>
  <c r="F59" i="10"/>
  <c r="G59" i="10"/>
  <c r="H59" i="10"/>
  <c r="I59" i="10"/>
  <c r="J59" i="10"/>
  <c r="K59" i="10"/>
  <c r="L59" i="10"/>
  <c r="M59" i="10"/>
  <c r="N59" i="10"/>
  <c r="C59" i="10"/>
  <c r="C13" i="10"/>
  <c r="C69" i="10" s="1"/>
  <c r="C14" i="10"/>
  <c r="C17" i="10" s="1"/>
  <c r="C15" i="10"/>
  <c r="C71" i="10" s="1"/>
  <c r="C16" i="10"/>
  <c r="C12" i="10"/>
  <c r="C6" i="10"/>
  <c r="C10" i="10" s="1"/>
  <c r="C7" i="10"/>
  <c r="C8" i="10"/>
  <c r="C9" i="10"/>
  <c r="C5" i="10"/>
  <c r="G10" i="10"/>
  <c r="N66" i="10"/>
  <c r="N53" i="10"/>
  <c r="N48" i="10"/>
  <c r="N44" i="10"/>
  <c r="N37" i="10"/>
  <c r="N30" i="10"/>
  <c r="N23" i="10"/>
  <c r="N17" i="10"/>
  <c r="N10" i="10"/>
  <c r="C37" i="10"/>
  <c r="D37" i="10"/>
  <c r="E37" i="10"/>
  <c r="F37" i="10"/>
  <c r="G37" i="10"/>
  <c r="H37" i="10"/>
  <c r="I37" i="10"/>
  <c r="J37" i="10"/>
  <c r="K37" i="10"/>
  <c r="L37" i="10"/>
  <c r="M37" i="10"/>
  <c r="B37" i="10"/>
  <c r="E71" i="10"/>
  <c r="D71" i="10"/>
  <c r="L70" i="10"/>
  <c r="E70" i="10"/>
  <c r="D70" i="10"/>
  <c r="C70" i="10"/>
  <c r="B70" i="10"/>
  <c r="M69" i="10"/>
  <c r="L69" i="10"/>
  <c r="K69" i="10"/>
  <c r="J69" i="10"/>
  <c r="H69" i="10"/>
  <c r="G69" i="10"/>
  <c r="E69" i="10"/>
  <c r="D69" i="10"/>
  <c r="M68" i="10"/>
  <c r="L68" i="10"/>
  <c r="K68" i="10"/>
  <c r="J68" i="10"/>
  <c r="I73" i="10"/>
  <c r="H68" i="10"/>
  <c r="G68" i="10"/>
  <c r="F68" i="10"/>
  <c r="E68" i="10"/>
  <c r="D68" i="10"/>
  <c r="C68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M23" i="10"/>
  <c r="L23" i="10"/>
  <c r="K23" i="10"/>
  <c r="I23" i="10"/>
  <c r="H23" i="10"/>
  <c r="G23" i="10"/>
  <c r="F23" i="10"/>
  <c r="E23" i="10"/>
  <c r="D23" i="10"/>
  <c r="C23" i="10"/>
  <c r="B23" i="10"/>
  <c r="M17" i="10"/>
  <c r="L17" i="10"/>
  <c r="K17" i="10"/>
  <c r="J17" i="10"/>
  <c r="I17" i="10"/>
  <c r="H17" i="10"/>
  <c r="G17" i="10"/>
  <c r="F17" i="10"/>
  <c r="E17" i="10"/>
  <c r="D17" i="10"/>
  <c r="B17" i="10"/>
  <c r="M10" i="10"/>
  <c r="L10" i="10"/>
  <c r="K10" i="10"/>
  <c r="J10" i="10"/>
  <c r="I10" i="10"/>
  <c r="H10" i="10"/>
  <c r="F10" i="10"/>
  <c r="E10" i="10"/>
  <c r="D10" i="10"/>
  <c r="B10" i="10"/>
  <c r="B10" i="9"/>
  <c r="C10" i="9"/>
  <c r="D10" i="9"/>
  <c r="E10" i="9"/>
  <c r="F10" i="9"/>
  <c r="G10" i="9"/>
  <c r="H10" i="9"/>
  <c r="I10" i="9"/>
  <c r="J10" i="9"/>
  <c r="K10" i="9"/>
  <c r="L10" i="9"/>
  <c r="M10" i="9"/>
  <c r="B17" i="9"/>
  <c r="C17" i="9"/>
  <c r="D17" i="9"/>
  <c r="E17" i="9"/>
  <c r="F17" i="9"/>
  <c r="G17" i="9"/>
  <c r="H17" i="9"/>
  <c r="I17" i="9"/>
  <c r="J17" i="9"/>
  <c r="K17" i="9"/>
  <c r="L17" i="9"/>
  <c r="M17" i="9"/>
  <c r="B23" i="9"/>
  <c r="C23" i="9"/>
  <c r="D23" i="9"/>
  <c r="E23" i="9"/>
  <c r="F23" i="9"/>
  <c r="G23" i="9"/>
  <c r="H23" i="9"/>
  <c r="I23" i="9"/>
  <c r="J23" i="9"/>
  <c r="K23" i="9"/>
  <c r="L23" i="9"/>
  <c r="M23" i="9"/>
  <c r="B30" i="9"/>
  <c r="C30" i="9"/>
  <c r="D30" i="9"/>
  <c r="E30" i="9"/>
  <c r="F30" i="9"/>
  <c r="G30" i="9"/>
  <c r="H30" i="9"/>
  <c r="I30" i="9"/>
  <c r="J30" i="9"/>
  <c r="K30" i="9"/>
  <c r="L30" i="9"/>
  <c r="M30" i="9"/>
  <c r="B36" i="9"/>
  <c r="C36" i="9"/>
  <c r="D36" i="9"/>
  <c r="E36" i="9"/>
  <c r="F36" i="9"/>
  <c r="G36" i="9"/>
  <c r="H36" i="9"/>
  <c r="I36" i="9"/>
  <c r="J36" i="9"/>
  <c r="K36" i="9"/>
  <c r="L36" i="9"/>
  <c r="M36" i="9"/>
  <c r="B43" i="9"/>
  <c r="C43" i="9"/>
  <c r="D43" i="9"/>
  <c r="E43" i="9"/>
  <c r="F43" i="9"/>
  <c r="G43" i="9"/>
  <c r="H43" i="9"/>
  <c r="I43" i="9"/>
  <c r="J43" i="9"/>
  <c r="K43" i="9"/>
  <c r="L43" i="9"/>
  <c r="M43" i="9"/>
  <c r="B47" i="9"/>
  <c r="C47" i="9"/>
  <c r="D47" i="9"/>
  <c r="E47" i="9"/>
  <c r="F47" i="9"/>
  <c r="G47" i="9"/>
  <c r="H47" i="9"/>
  <c r="I47" i="9"/>
  <c r="J47" i="9"/>
  <c r="K47" i="9"/>
  <c r="L47" i="9"/>
  <c r="M47" i="9"/>
  <c r="B52" i="9"/>
  <c r="C52" i="9"/>
  <c r="D52" i="9"/>
  <c r="E52" i="9"/>
  <c r="F52" i="9"/>
  <c r="G52" i="9"/>
  <c r="H52" i="9"/>
  <c r="I52" i="9"/>
  <c r="J52" i="9"/>
  <c r="K52" i="9"/>
  <c r="L52" i="9"/>
  <c r="M52" i="9"/>
  <c r="B57" i="9"/>
  <c r="C57" i="9"/>
  <c r="D57" i="9"/>
  <c r="E57" i="9"/>
  <c r="F57" i="9"/>
  <c r="G57" i="9"/>
  <c r="H57" i="9"/>
  <c r="I57" i="9"/>
  <c r="J57" i="9"/>
  <c r="K57" i="9"/>
  <c r="L57" i="9"/>
  <c r="M57" i="9"/>
  <c r="B64" i="9"/>
  <c r="C64" i="9"/>
  <c r="D64" i="9"/>
  <c r="E64" i="9"/>
  <c r="F64" i="9"/>
  <c r="G64" i="9"/>
  <c r="H64" i="9"/>
  <c r="I64" i="9"/>
  <c r="J64" i="9"/>
  <c r="K64" i="9"/>
  <c r="L64" i="9"/>
  <c r="M64" i="9"/>
  <c r="C66" i="9"/>
  <c r="D66" i="9"/>
  <c r="D71" i="9" s="1"/>
  <c r="E66" i="9"/>
  <c r="F66" i="9"/>
  <c r="G66" i="9"/>
  <c r="G71" i="9" s="1"/>
  <c r="H66" i="9"/>
  <c r="I66" i="9"/>
  <c r="J66" i="9"/>
  <c r="J71" i="9" s="1"/>
  <c r="K66" i="9"/>
  <c r="L66" i="9"/>
  <c r="L71" i="9" s="1"/>
  <c r="M66" i="9"/>
  <c r="B67" i="9"/>
  <c r="C67" i="9"/>
  <c r="D67" i="9"/>
  <c r="E67" i="9"/>
  <c r="F67" i="9"/>
  <c r="G67" i="9"/>
  <c r="H67" i="9"/>
  <c r="I67" i="9"/>
  <c r="J67" i="9"/>
  <c r="K67" i="9"/>
  <c r="L67" i="9"/>
  <c r="M67" i="9"/>
  <c r="B68" i="9"/>
  <c r="B71" i="9" s="1"/>
  <c r="C68" i="9"/>
  <c r="D68" i="9"/>
  <c r="E68" i="9"/>
  <c r="F68" i="9"/>
  <c r="G68" i="9"/>
  <c r="H68" i="9"/>
  <c r="I68" i="9"/>
  <c r="J68" i="9"/>
  <c r="K68" i="9"/>
  <c r="L68" i="9"/>
  <c r="M68" i="9"/>
  <c r="B69" i="9"/>
  <c r="C69" i="9"/>
  <c r="D69" i="9"/>
  <c r="E69" i="9"/>
  <c r="F69" i="9"/>
  <c r="G69" i="9"/>
  <c r="H69" i="9"/>
  <c r="I69" i="9"/>
  <c r="J69" i="9"/>
  <c r="K69" i="9"/>
  <c r="L69" i="9"/>
  <c r="M69" i="9"/>
  <c r="B70" i="9"/>
  <c r="C70" i="9"/>
  <c r="D70" i="9"/>
  <c r="E70" i="9"/>
  <c r="F70" i="9"/>
  <c r="G70" i="9"/>
  <c r="H70" i="9"/>
  <c r="I70" i="9"/>
  <c r="J70" i="9"/>
  <c r="K70" i="9"/>
  <c r="L70" i="9"/>
  <c r="M70" i="9"/>
  <c r="C71" i="9"/>
  <c r="E71" i="9"/>
  <c r="F71" i="9"/>
  <c r="H71" i="9"/>
  <c r="I71" i="9"/>
  <c r="K71" i="9"/>
  <c r="M71" i="9"/>
  <c r="M70" i="8"/>
  <c r="L70" i="8"/>
  <c r="K70" i="8"/>
  <c r="J70" i="8"/>
  <c r="I70" i="8"/>
  <c r="H70" i="8"/>
  <c r="G70" i="8"/>
  <c r="F70" i="8"/>
  <c r="E70" i="8"/>
  <c r="D70" i="8"/>
  <c r="C70" i="8"/>
  <c r="B70" i="8"/>
  <c r="M69" i="8"/>
  <c r="L69" i="8"/>
  <c r="K69" i="8"/>
  <c r="J69" i="8"/>
  <c r="I69" i="8"/>
  <c r="H69" i="8"/>
  <c r="G69" i="8"/>
  <c r="F69" i="8"/>
  <c r="E69" i="8"/>
  <c r="D69" i="8"/>
  <c r="C69" i="8"/>
  <c r="B69" i="8"/>
  <c r="M68" i="8"/>
  <c r="L68" i="8"/>
  <c r="K68" i="8"/>
  <c r="J68" i="8"/>
  <c r="I68" i="8"/>
  <c r="H68" i="8"/>
  <c r="G68" i="8"/>
  <c r="F68" i="8"/>
  <c r="F71" i="8" s="1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M64" i="8"/>
  <c r="L64" i="8"/>
  <c r="K64" i="8"/>
  <c r="J64" i="8"/>
  <c r="I64" i="8"/>
  <c r="H64" i="8"/>
  <c r="G64" i="8"/>
  <c r="F64" i="8"/>
  <c r="E64" i="8"/>
  <c r="D64" i="8"/>
  <c r="C64" i="8"/>
  <c r="B64" i="8"/>
  <c r="M57" i="8"/>
  <c r="L57" i="8"/>
  <c r="K57" i="8"/>
  <c r="J57" i="8"/>
  <c r="I57" i="8"/>
  <c r="H57" i="8"/>
  <c r="G57" i="8"/>
  <c r="F57" i="8"/>
  <c r="E57" i="8"/>
  <c r="D57" i="8"/>
  <c r="C57" i="8"/>
  <c r="B57" i="8"/>
  <c r="M52" i="8"/>
  <c r="L52" i="8"/>
  <c r="K52" i="8"/>
  <c r="J52" i="8"/>
  <c r="I52" i="8"/>
  <c r="H52" i="8"/>
  <c r="G52" i="8"/>
  <c r="F52" i="8"/>
  <c r="E52" i="8"/>
  <c r="D52" i="8"/>
  <c r="C52" i="8"/>
  <c r="B52" i="8"/>
  <c r="M47" i="8"/>
  <c r="L47" i="8"/>
  <c r="K47" i="8"/>
  <c r="J47" i="8"/>
  <c r="I47" i="8"/>
  <c r="H47" i="8"/>
  <c r="G47" i="8"/>
  <c r="F47" i="8"/>
  <c r="E47" i="8"/>
  <c r="D47" i="8"/>
  <c r="C47" i="8"/>
  <c r="B47" i="8"/>
  <c r="M43" i="8"/>
  <c r="L43" i="8"/>
  <c r="K43" i="8"/>
  <c r="J43" i="8"/>
  <c r="I43" i="8"/>
  <c r="H43" i="8"/>
  <c r="G43" i="8"/>
  <c r="F43" i="8"/>
  <c r="E43" i="8"/>
  <c r="D43" i="8"/>
  <c r="C43" i="8"/>
  <c r="B43" i="8"/>
  <c r="M36" i="8"/>
  <c r="L36" i="8"/>
  <c r="K36" i="8"/>
  <c r="J36" i="8"/>
  <c r="I36" i="8"/>
  <c r="H36" i="8"/>
  <c r="G36" i="8"/>
  <c r="F36" i="8"/>
  <c r="E36" i="8"/>
  <c r="D36" i="8"/>
  <c r="C36" i="8"/>
  <c r="B36" i="8"/>
  <c r="M30" i="8"/>
  <c r="L30" i="8"/>
  <c r="K30" i="8"/>
  <c r="J30" i="8"/>
  <c r="I30" i="8"/>
  <c r="H30" i="8"/>
  <c r="G30" i="8"/>
  <c r="F30" i="8"/>
  <c r="E30" i="8"/>
  <c r="D30" i="8"/>
  <c r="C30" i="8"/>
  <c r="B30" i="8"/>
  <c r="M23" i="8"/>
  <c r="L23" i="8"/>
  <c r="K23" i="8"/>
  <c r="J23" i="8"/>
  <c r="I23" i="8"/>
  <c r="H23" i="8"/>
  <c r="G23" i="8"/>
  <c r="F23" i="8"/>
  <c r="E23" i="8"/>
  <c r="D23" i="8"/>
  <c r="C23" i="8"/>
  <c r="B23" i="8"/>
  <c r="M17" i="8"/>
  <c r="L17" i="8"/>
  <c r="K17" i="8"/>
  <c r="J17" i="8"/>
  <c r="I17" i="8"/>
  <c r="H17" i="8"/>
  <c r="G17" i="8"/>
  <c r="F17" i="8"/>
  <c r="E17" i="8"/>
  <c r="D17" i="8"/>
  <c r="C17" i="8"/>
  <c r="B17" i="8"/>
  <c r="M10" i="8"/>
  <c r="L10" i="8"/>
  <c r="K10" i="8"/>
  <c r="J10" i="8"/>
  <c r="I10" i="8"/>
  <c r="H10" i="8"/>
  <c r="G10" i="8"/>
  <c r="F10" i="8"/>
  <c r="E10" i="8"/>
  <c r="D10" i="8"/>
  <c r="C10" i="8"/>
  <c r="B10" i="8"/>
  <c r="B66" i="7"/>
  <c r="B70" i="7"/>
  <c r="C70" i="7"/>
  <c r="D70" i="7"/>
  <c r="E70" i="7"/>
  <c r="F70" i="7"/>
  <c r="G70" i="7"/>
  <c r="H70" i="7"/>
  <c r="I70" i="7"/>
  <c r="J70" i="7"/>
  <c r="K70" i="7"/>
  <c r="L70" i="7"/>
  <c r="M70" i="7"/>
  <c r="B69" i="7"/>
  <c r="C69" i="7"/>
  <c r="D69" i="7"/>
  <c r="E69" i="7"/>
  <c r="F69" i="7"/>
  <c r="G69" i="7"/>
  <c r="H69" i="7"/>
  <c r="I69" i="7"/>
  <c r="J69" i="7"/>
  <c r="K69" i="7"/>
  <c r="L69" i="7"/>
  <c r="M69" i="7"/>
  <c r="B68" i="7"/>
  <c r="C68" i="7"/>
  <c r="D68" i="7"/>
  <c r="E68" i="7"/>
  <c r="F68" i="7"/>
  <c r="G68" i="7"/>
  <c r="H68" i="7"/>
  <c r="I68" i="7"/>
  <c r="J68" i="7"/>
  <c r="K68" i="7"/>
  <c r="L68" i="7"/>
  <c r="M68" i="7"/>
  <c r="B67" i="7"/>
  <c r="B71" i="7" s="1"/>
  <c r="C67" i="7"/>
  <c r="D67" i="7"/>
  <c r="E67" i="7"/>
  <c r="F67" i="7"/>
  <c r="G67" i="7"/>
  <c r="H67" i="7"/>
  <c r="I67" i="7"/>
  <c r="I71" i="7" s="1"/>
  <c r="J67" i="7"/>
  <c r="K67" i="7"/>
  <c r="L67" i="7"/>
  <c r="M67" i="7"/>
  <c r="C66" i="7"/>
  <c r="C71" i="7" s="1"/>
  <c r="D66" i="7"/>
  <c r="D71" i="7" s="1"/>
  <c r="E66" i="7"/>
  <c r="F66" i="7"/>
  <c r="F71" i="7" s="1"/>
  <c r="G66" i="7"/>
  <c r="H66" i="7"/>
  <c r="H71" i="7" s="1"/>
  <c r="I66" i="7"/>
  <c r="J66" i="7"/>
  <c r="J71" i="7" s="1"/>
  <c r="K66" i="7"/>
  <c r="K71" i="7" s="1"/>
  <c r="L66" i="7"/>
  <c r="L71" i="7" s="1"/>
  <c r="M66" i="7"/>
  <c r="M64" i="7"/>
  <c r="L64" i="7"/>
  <c r="K64" i="7"/>
  <c r="J64" i="7"/>
  <c r="I64" i="7"/>
  <c r="H64" i="7"/>
  <c r="G64" i="7"/>
  <c r="F64" i="7"/>
  <c r="E64" i="7"/>
  <c r="D64" i="7"/>
  <c r="C64" i="7"/>
  <c r="B64" i="7"/>
  <c r="M57" i="7"/>
  <c r="L57" i="7"/>
  <c r="K57" i="7"/>
  <c r="J57" i="7"/>
  <c r="I57" i="7"/>
  <c r="H57" i="7"/>
  <c r="G57" i="7"/>
  <c r="F57" i="7"/>
  <c r="E57" i="7"/>
  <c r="D57" i="7"/>
  <c r="C57" i="7"/>
  <c r="B57" i="7"/>
  <c r="M52" i="7"/>
  <c r="L52" i="7"/>
  <c r="K52" i="7"/>
  <c r="J52" i="7"/>
  <c r="I52" i="7"/>
  <c r="H52" i="7"/>
  <c r="G52" i="7"/>
  <c r="F52" i="7"/>
  <c r="E52" i="7"/>
  <c r="D52" i="7"/>
  <c r="C52" i="7"/>
  <c r="B52" i="7"/>
  <c r="M47" i="7"/>
  <c r="L47" i="7"/>
  <c r="K47" i="7"/>
  <c r="J47" i="7"/>
  <c r="I47" i="7"/>
  <c r="H47" i="7"/>
  <c r="G47" i="7"/>
  <c r="F47" i="7"/>
  <c r="E47" i="7"/>
  <c r="D47" i="7"/>
  <c r="C47" i="7"/>
  <c r="B47" i="7"/>
  <c r="M43" i="7"/>
  <c r="L43" i="7"/>
  <c r="K43" i="7"/>
  <c r="J43" i="7"/>
  <c r="I43" i="7"/>
  <c r="H43" i="7"/>
  <c r="G43" i="7"/>
  <c r="F43" i="7"/>
  <c r="E43" i="7"/>
  <c r="D43" i="7"/>
  <c r="C43" i="7"/>
  <c r="B43" i="7"/>
  <c r="M30" i="7"/>
  <c r="L30" i="7"/>
  <c r="K30" i="7"/>
  <c r="J30" i="7"/>
  <c r="I30" i="7"/>
  <c r="H30" i="7"/>
  <c r="G30" i="7"/>
  <c r="F30" i="7"/>
  <c r="E30" i="7"/>
  <c r="D30" i="7"/>
  <c r="C30" i="7"/>
  <c r="B30" i="7"/>
  <c r="M23" i="7"/>
  <c r="L23" i="7"/>
  <c r="K23" i="7"/>
  <c r="J23" i="7"/>
  <c r="I23" i="7"/>
  <c r="H23" i="7"/>
  <c r="G23" i="7"/>
  <c r="F23" i="7"/>
  <c r="E23" i="7"/>
  <c r="D23" i="7"/>
  <c r="C23" i="7"/>
  <c r="B23" i="7"/>
  <c r="M36" i="7"/>
  <c r="L36" i="7"/>
  <c r="K36" i="7"/>
  <c r="J36" i="7"/>
  <c r="I36" i="7"/>
  <c r="H36" i="7"/>
  <c r="G36" i="7"/>
  <c r="F36" i="7"/>
  <c r="E36" i="7"/>
  <c r="D36" i="7"/>
  <c r="C36" i="7"/>
  <c r="B36" i="7"/>
  <c r="M17" i="7"/>
  <c r="L17" i="7"/>
  <c r="K17" i="7"/>
  <c r="J17" i="7"/>
  <c r="I17" i="7"/>
  <c r="H17" i="7"/>
  <c r="G17" i="7"/>
  <c r="F17" i="7"/>
  <c r="E17" i="7"/>
  <c r="D17" i="7"/>
  <c r="C17" i="7"/>
  <c r="B17" i="7"/>
  <c r="M10" i="7"/>
  <c r="L10" i="7"/>
  <c r="K10" i="7"/>
  <c r="J10" i="7"/>
  <c r="I10" i="7"/>
  <c r="H10" i="7"/>
  <c r="G10" i="7"/>
  <c r="F10" i="7"/>
  <c r="E10" i="7"/>
  <c r="D10" i="7"/>
  <c r="C10" i="7"/>
  <c r="B10" i="7"/>
  <c r="C83" i="6"/>
  <c r="M87" i="6"/>
  <c r="L87" i="6"/>
  <c r="K87" i="6"/>
  <c r="J87" i="6"/>
  <c r="I87" i="6"/>
  <c r="H87" i="6"/>
  <c r="G87" i="6"/>
  <c r="F87" i="6"/>
  <c r="E87" i="6"/>
  <c r="D87" i="6"/>
  <c r="C87" i="6"/>
  <c r="B87" i="6"/>
  <c r="M86" i="6"/>
  <c r="L86" i="6"/>
  <c r="K86" i="6"/>
  <c r="J86" i="6"/>
  <c r="I86" i="6"/>
  <c r="H86" i="6"/>
  <c r="G86" i="6"/>
  <c r="F86" i="6"/>
  <c r="E86" i="6"/>
  <c r="D86" i="6"/>
  <c r="C86" i="6"/>
  <c r="B86" i="6"/>
  <c r="M85" i="6"/>
  <c r="L85" i="6"/>
  <c r="K85" i="6"/>
  <c r="J85" i="6"/>
  <c r="I85" i="6"/>
  <c r="H85" i="6"/>
  <c r="G85" i="6"/>
  <c r="F85" i="6"/>
  <c r="E85" i="6"/>
  <c r="D85" i="6"/>
  <c r="C85" i="6"/>
  <c r="B85" i="6"/>
  <c r="M84" i="6"/>
  <c r="L84" i="6"/>
  <c r="K84" i="6"/>
  <c r="J84" i="6"/>
  <c r="I84" i="6"/>
  <c r="H84" i="6"/>
  <c r="G84" i="6"/>
  <c r="F84" i="6"/>
  <c r="E84" i="6"/>
  <c r="D84" i="6"/>
  <c r="C84" i="6"/>
  <c r="C88" i="6" s="1"/>
  <c r="B84" i="6"/>
  <c r="M83" i="6"/>
  <c r="M88" i="6" s="1"/>
  <c r="L83" i="6"/>
  <c r="K83" i="6"/>
  <c r="K88" i="6" s="1"/>
  <c r="J83" i="6"/>
  <c r="I83" i="6"/>
  <c r="I88" i="6" s="1"/>
  <c r="H83" i="6"/>
  <c r="G83" i="6"/>
  <c r="G88" i="6" s="1"/>
  <c r="F83" i="6"/>
  <c r="E83" i="6"/>
  <c r="E88" i="6" s="1"/>
  <c r="D83" i="6"/>
  <c r="B83" i="6"/>
  <c r="B88" i="6" s="1"/>
  <c r="M81" i="6"/>
  <c r="L81" i="6"/>
  <c r="K81" i="6"/>
  <c r="J81" i="6"/>
  <c r="I81" i="6"/>
  <c r="H81" i="6"/>
  <c r="G81" i="6"/>
  <c r="F81" i="6"/>
  <c r="E81" i="6"/>
  <c r="D81" i="6"/>
  <c r="C81" i="6"/>
  <c r="B81" i="6"/>
  <c r="M74" i="6"/>
  <c r="L74" i="6"/>
  <c r="K74" i="6"/>
  <c r="J74" i="6"/>
  <c r="I74" i="6"/>
  <c r="H74" i="6"/>
  <c r="G74" i="6"/>
  <c r="F74" i="6"/>
  <c r="E74" i="6"/>
  <c r="D74" i="6"/>
  <c r="C74" i="6"/>
  <c r="B74" i="6"/>
  <c r="M71" i="6"/>
  <c r="L71" i="6"/>
  <c r="K71" i="6"/>
  <c r="J71" i="6"/>
  <c r="I71" i="6"/>
  <c r="H71" i="6"/>
  <c r="G71" i="6"/>
  <c r="F71" i="6"/>
  <c r="E71" i="6"/>
  <c r="D71" i="6"/>
  <c r="C71" i="6"/>
  <c r="B71" i="6"/>
  <c r="M66" i="6"/>
  <c r="L66" i="6"/>
  <c r="K66" i="6"/>
  <c r="J66" i="6"/>
  <c r="I66" i="6"/>
  <c r="H66" i="6"/>
  <c r="G66" i="6"/>
  <c r="F66" i="6"/>
  <c r="E66" i="6"/>
  <c r="D66" i="6"/>
  <c r="C66" i="6"/>
  <c r="B66" i="6"/>
  <c r="M61" i="6"/>
  <c r="L61" i="6"/>
  <c r="K61" i="6"/>
  <c r="J61" i="6"/>
  <c r="I61" i="6"/>
  <c r="H61" i="6"/>
  <c r="G61" i="6"/>
  <c r="F61" i="6"/>
  <c r="E61" i="6"/>
  <c r="D61" i="6"/>
  <c r="C61" i="6"/>
  <c r="B61" i="6"/>
  <c r="M55" i="6"/>
  <c r="L55" i="6"/>
  <c r="K55" i="6"/>
  <c r="J55" i="6"/>
  <c r="I55" i="6"/>
  <c r="H55" i="6"/>
  <c r="G55" i="6"/>
  <c r="F55" i="6"/>
  <c r="E55" i="6"/>
  <c r="D55" i="6"/>
  <c r="C55" i="6"/>
  <c r="B55" i="6"/>
  <c r="M51" i="6"/>
  <c r="L51" i="6"/>
  <c r="K51" i="6"/>
  <c r="J51" i="6"/>
  <c r="I51" i="6"/>
  <c r="H51" i="6"/>
  <c r="G51" i="6"/>
  <c r="F51" i="6"/>
  <c r="E51" i="6"/>
  <c r="D51" i="6"/>
  <c r="C51" i="6"/>
  <c r="B51" i="6"/>
  <c r="M44" i="6"/>
  <c r="L44" i="6"/>
  <c r="K44" i="6"/>
  <c r="J44" i="6"/>
  <c r="I44" i="6"/>
  <c r="H44" i="6"/>
  <c r="G44" i="6"/>
  <c r="F44" i="6"/>
  <c r="E44" i="6"/>
  <c r="D44" i="6"/>
  <c r="C44" i="6"/>
  <c r="B44" i="6"/>
  <c r="M37" i="6"/>
  <c r="L37" i="6"/>
  <c r="K37" i="6"/>
  <c r="J37" i="6"/>
  <c r="I37" i="6"/>
  <c r="H37" i="6"/>
  <c r="G37" i="6"/>
  <c r="F37" i="6"/>
  <c r="E37" i="6"/>
  <c r="D37" i="6"/>
  <c r="C37" i="6"/>
  <c r="B37" i="6"/>
  <c r="M31" i="6"/>
  <c r="L31" i="6"/>
  <c r="K31" i="6"/>
  <c r="J31" i="6"/>
  <c r="I31" i="6"/>
  <c r="H31" i="6"/>
  <c r="G31" i="6"/>
  <c r="F31" i="6"/>
  <c r="E31" i="6"/>
  <c r="D31" i="6"/>
  <c r="C31" i="6"/>
  <c r="B31" i="6"/>
  <c r="M24" i="6"/>
  <c r="L24" i="6"/>
  <c r="K24" i="6"/>
  <c r="J24" i="6"/>
  <c r="I24" i="6"/>
  <c r="H24" i="6"/>
  <c r="G24" i="6"/>
  <c r="F24" i="6"/>
  <c r="E24" i="6"/>
  <c r="D24" i="6"/>
  <c r="C24" i="6"/>
  <c r="B24" i="6"/>
  <c r="M17" i="6"/>
  <c r="L17" i="6"/>
  <c r="K17" i="6"/>
  <c r="J17" i="6"/>
  <c r="I17" i="6"/>
  <c r="H17" i="6"/>
  <c r="G17" i="6"/>
  <c r="F17" i="6"/>
  <c r="E17" i="6"/>
  <c r="D17" i="6"/>
  <c r="C17" i="6"/>
  <c r="B17" i="6"/>
  <c r="M10" i="6"/>
  <c r="L10" i="6"/>
  <c r="K10" i="6"/>
  <c r="J10" i="6"/>
  <c r="I10" i="6"/>
  <c r="H10" i="6"/>
  <c r="G10" i="6"/>
  <c r="F10" i="6"/>
  <c r="E10" i="6"/>
  <c r="D10" i="6"/>
  <c r="C10" i="6"/>
  <c r="B10" i="6"/>
  <c r="L71" i="4"/>
  <c r="K71" i="4"/>
  <c r="J71" i="4"/>
  <c r="I71" i="4"/>
  <c r="G71" i="4"/>
  <c r="H71" i="4"/>
  <c r="F71" i="4"/>
  <c r="E71" i="4"/>
  <c r="D71" i="4"/>
  <c r="C71" i="4"/>
  <c r="B71" i="4"/>
  <c r="L70" i="4"/>
  <c r="K70" i="4"/>
  <c r="J70" i="4"/>
  <c r="I70" i="4"/>
  <c r="G70" i="4"/>
  <c r="H70" i="4"/>
  <c r="F70" i="4"/>
  <c r="E70" i="4"/>
  <c r="D70" i="4"/>
  <c r="C70" i="4"/>
  <c r="B70" i="4"/>
  <c r="L69" i="4"/>
  <c r="K69" i="4"/>
  <c r="J69" i="4"/>
  <c r="I69" i="4"/>
  <c r="G69" i="4"/>
  <c r="H69" i="4"/>
  <c r="F69" i="4"/>
  <c r="E69" i="4"/>
  <c r="E72" i="4" s="1"/>
  <c r="D69" i="4"/>
  <c r="C69" i="4"/>
  <c r="B69" i="4"/>
  <c r="L68" i="4"/>
  <c r="K68" i="4"/>
  <c r="J68" i="4"/>
  <c r="I68" i="4"/>
  <c r="G68" i="4"/>
  <c r="G72" i="4" s="1"/>
  <c r="H68" i="4"/>
  <c r="F68" i="4"/>
  <c r="E68" i="4"/>
  <c r="D68" i="4"/>
  <c r="C68" i="4"/>
  <c r="B68" i="4"/>
  <c r="L67" i="4"/>
  <c r="K67" i="4"/>
  <c r="K72" i="4" s="1"/>
  <c r="J67" i="4"/>
  <c r="I67" i="4"/>
  <c r="G67" i="4"/>
  <c r="H67" i="4"/>
  <c r="F67" i="4"/>
  <c r="F72" i="4" s="1"/>
  <c r="E67" i="4"/>
  <c r="D67" i="4"/>
  <c r="D72" i="4" s="1"/>
  <c r="C67" i="4"/>
  <c r="C72" i="4" s="1"/>
  <c r="B67" i="4"/>
  <c r="L65" i="4"/>
  <c r="K65" i="4"/>
  <c r="J65" i="4"/>
  <c r="I65" i="4"/>
  <c r="G65" i="4"/>
  <c r="H65" i="4"/>
  <c r="F65" i="4"/>
  <c r="E65" i="4"/>
  <c r="D65" i="4"/>
  <c r="C65" i="4"/>
  <c r="B65" i="4"/>
  <c r="L62" i="4"/>
  <c r="K62" i="4"/>
  <c r="J62" i="4"/>
  <c r="I62" i="4"/>
  <c r="G62" i="4"/>
  <c r="H62" i="4"/>
  <c r="F62" i="4"/>
  <c r="E62" i="4"/>
  <c r="D62" i="4"/>
  <c r="C62" i="4"/>
  <c r="B62" i="4"/>
  <c r="L59" i="4"/>
  <c r="K59" i="4"/>
  <c r="J59" i="4"/>
  <c r="I59" i="4"/>
  <c r="G59" i="4"/>
  <c r="H59" i="4"/>
  <c r="F59" i="4"/>
  <c r="E59" i="4"/>
  <c r="D59" i="4"/>
  <c r="C59" i="4"/>
  <c r="B59" i="4"/>
  <c r="L54" i="4"/>
  <c r="K54" i="4"/>
  <c r="J54" i="4"/>
  <c r="I54" i="4"/>
  <c r="G54" i="4"/>
  <c r="H54" i="4"/>
  <c r="F54" i="4"/>
  <c r="E54" i="4"/>
  <c r="D54" i="4"/>
  <c r="C54" i="4"/>
  <c r="B54" i="4"/>
  <c r="L50" i="4"/>
  <c r="K50" i="4"/>
  <c r="J50" i="4"/>
  <c r="I50" i="4"/>
  <c r="G50" i="4"/>
  <c r="H50" i="4"/>
  <c r="F50" i="4"/>
  <c r="E50" i="4"/>
  <c r="D50" i="4"/>
  <c r="C50" i="4"/>
  <c r="B50" i="4"/>
  <c r="L43" i="4"/>
  <c r="K43" i="4"/>
  <c r="J43" i="4"/>
  <c r="I43" i="4"/>
  <c r="G43" i="4"/>
  <c r="H43" i="4"/>
  <c r="F43" i="4"/>
  <c r="E43" i="4"/>
  <c r="D43" i="4"/>
  <c r="C43" i="4"/>
  <c r="B43" i="4"/>
  <c r="L36" i="4"/>
  <c r="K36" i="4"/>
  <c r="J36" i="4"/>
  <c r="I36" i="4"/>
  <c r="G36" i="4"/>
  <c r="H36" i="4"/>
  <c r="F36" i="4"/>
  <c r="E36" i="4"/>
  <c r="D36" i="4"/>
  <c r="C36" i="4"/>
  <c r="B36" i="4"/>
  <c r="L30" i="4"/>
  <c r="K30" i="4"/>
  <c r="J30" i="4"/>
  <c r="I30" i="4"/>
  <c r="G30" i="4"/>
  <c r="H30" i="4"/>
  <c r="F30" i="4"/>
  <c r="E30" i="4"/>
  <c r="D30" i="4"/>
  <c r="C30" i="4"/>
  <c r="B30" i="4"/>
  <c r="L24" i="4"/>
  <c r="K24" i="4"/>
  <c r="J24" i="4"/>
  <c r="I24" i="4"/>
  <c r="G24" i="4"/>
  <c r="H24" i="4"/>
  <c r="F24" i="4"/>
  <c r="E24" i="4"/>
  <c r="D24" i="4"/>
  <c r="C24" i="4"/>
  <c r="B24" i="4"/>
  <c r="L17" i="4"/>
  <c r="K17" i="4"/>
  <c r="J17" i="4"/>
  <c r="I17" i="4"/>
  <c r="G17" i="4"/>
  <c r="H17" i="4"/>
  <c r="F17" i="4"/>
  <c r="E17" i="4"/>
  <c r="D17" i="4"/>
  <c r="C17" i="4"/>
  <c r="B17" i="4"/>
  <c r="L10" i="4"/>
  <c r="K10" i="4"/>
  <c r="J10" i="4"/>
  <c r="I10" i="4"/>
  <c r="G10" i="4"/>
  <c r="H10" i="4"/>
  <c r="F10" i="4"/>
  <c r="E10" i="4"/>
  <c r="D10" i="4"/>
  <c r="C10" i="4"/>
  <c r="B10" i="4"/>
  <c r="L76" i="3"/>
  <c r="K76" i="3"/>
  <c r="J76" i="3"/>
  <c r="I76" i="3"/>
  <c r="H76" i="3"/>
  <c r="G76" i="3"/>
  <c r="F76" i="3"/>
  <c r="E76" i="3"/>
  <c r="D76" i="3"/>
  <c r="C76" i="3"/>
  <c r="B76" i="3"/>
  <c r="L75" i="3"/>
  <c r="K75" i="3"/>
  <c r="J75" i="3"/>
  <c r="I75" i="3"/>
  <c r="H75" i="3"/>
  <c r="G75" i="3"/>
  <c r="F75" i="3"/>
  <c r="E75" i="3"/>
  <c r="D75" i="3"/>
  <c r="C75" i="3"/>
  <c r="B75" i="3"/>
  <c r="L74" i="3"/>
  <c r="K74" i="3"/>
  <c r="J74" i="3"/>
  <c r="I74" i="3"/>
  <c r="H74" i="3"/>
  <c r="G74" i="3"/>
  <c r="F74" i="3"/>
  <c r="E74" i="3"/>
  <c r="D74" i="3"/>
  <c r="C74" i="3"/>
  <c r="B74" i="3"/>
  <c r="L73" i="3"/>
  <c r="K73" i="3"/>
  <c r="J73" i="3"/>
  <c r="I73" i="3"/>
  <c r="H73" i="3"/>
  <c r="G73" i="3"/>
  <c r="F73" i="3"/>
  <c r="E73" i="3"/>
  <c r="D73" i="3"/>
  <c r="C73" i="3"/>
  <c r="B73" i="3"/>
  <c r="L72" i="3"/>
  <c r="L77" i="3" s="1"/>
  <c r="K72" i="3"/>
  <c r="J72" i="3"/>
  <c r="I72" i="3"/>
  <c r="H72" i="3"/>
  <c r="G72" i="3"/>
  <c r="G77" i="3" s="1"/>
  <c r="F72" i="3"/>
  <c r="F77" i="3" s="1"/>
  <c r="E72" i="3"/>
  <c r="E77" i="3" s="1"/>
  <c r="D72" i="3"/>
  <c r="D77" i="3" s="1"/>
  <c r="C72" i="3"/>
  <c r="B72" i="3"/>
  <c r="L70" i="3"/>
  <c r="K70" i="3"/>
  <c r="J70" i="3"/>
  <c r="I70" i="3"/>
  <c r="H70" i="3"/>
  <c r="G70" i="3"/>
  <c r="F70" i="3"/>
  <c r="E70" i="3"/>
  <c r="D70" i="3"/>
  <c r="C70" i="3"/>
  <c r="B70" i="3"/>
  <c r="L67" i="3"/>
  <c r="K67" i="3"/>
  <c r="J67" i="3"/>
  <c r="I67" i="3"/>
  <c r="H67" i="3"/>
  <c r="G67" i="3"/>
  <c r="F67" i="3"/>
  <c r="E67" i="3"/>
  <c r="D67" i="3"/>
  <c r="C67" i="3"/>
  <c r="B67" i="3"/>
  <c r="L63" i="3"/>
  <c r="K63" i="3"/>
  <c r="J63" i="3"/>
  <c r="I63" i="3"/>
  <c r="H63" i="3"/>
  <c r="G63" i="3"/>
  <c r="F63" i="3"/>
  <c r="E63" i="3"/>
  <c r="C63" i="3"/>
  <c r="B63" i="3"/>
  <c r="L59" i="3"/>
  <c r="K59" i="3"/>
  <c r="J59" i="3"/>
  <c r="I59" i="3"/>
  <c r="H59" i="3"/>
  <c r="G59" i="3"/>
  <c r="F59" i="3"/>
  <c r="E59" i="3"/>
  <c r="D59" i="3"/>
  <c r="C59" i="3"/>
  <c r="B59" i="3"/>
  <c r="L54" i="3"/>
  <c r="K54" i="3"/>
  <c r="J54" i="3"/>
  <c r="I54" i="3"/>
  <c r="H54" i="3"/>
  <c r="G54" i="3"/>
  <c r="F54" i="3"/>
  <c r="E54" i="3"/>
  <c r="D54" i="3"/>
  <c r="C54" i="3"/>
  <c r="B54" i="3"/>
  <c r="L50" i="3"/>
  <c r="K50" i="3"/>
  <c r="J50" i="3"/>
  <c r="I50" i="3"/>
  <c r="H50" i="3"/>
  <c r="G50" i="3"/>
  <c r="F50" i="3"/>
  <c r="E50" i="3"/>
  <c r="D50" i="3"/>
  <c r="C50" i="3"/>
  <c r="B50" i="3"/>
  <c r="L43" i="3"/>
  <c r="K43" i="3"/>
  <c r="J43" i="3"/>
  <c r="I43" i="3"/>
  <c r="H43" i="3"/>
  <c r="G43" i="3"/>
  <c r="F43" i="3"/>
  <c r="E43" i="3"/>
  <c r="D43" i="3"/>
  <c r="C43" i="3"/>
  <c r="B43" i="3"/>
  <c r="L36" i="3"/>
  <c r="K36" i="3"/>
  <c r="J36" i="3"/>
  <c r="I36" i="3"/>
  <c r="H36" i="3"/>
  <c r="G36" i="3"/>
  <c r="F36" i="3"/>
  <c r="E36" i="3"/>
  <c r="D36" i="3"/>
  <c r="C36" i="3"/>
  <c r="B36" i="3"/>
  <c r="L30" i="3"/>
  <c r="K30" i="3"/>
  <c r="J30" i="3"/>
  <c r="I30" i="3"/>
  <c r="H30" i="3"/>
  <c r="G30" i="3"/>
  <c r="F30" i="3"/>
  <c r="E30" i="3"/>
  <c r="D30" i="3"/>
  <c r="C30" i="3"/>
  <c r="B30" i="3"/>
  <c r="L23" i="3"/>
  <c r="K23" i="3"/>
  <c r="J23" i="3"/>
  <c r="I23" i="3"/>
  <c r="H23" i="3"/>
  <c r="G23" i="3"/>
  <c r="F23" i="3"/>
  <c r="E23" i="3"/>
  <c r="D23" i="3"/>
  <c r="C23" i="3"/>
  <c r="B23" i="3"/>
  <c r="L16" i="3"/>
  <c r="K16" i="3"/>
  <c r="J16" i="3"/>
  <c r="I16" i="3"/>
  <c r="H16" i="3"/>
  <c r="G16" i="3"/>
  <c r="F16" i="3"/>
  <c r="E16" i="3"/>
  <c r="D16" i="3"/>
  <c r="C16" i="3"/>
  <c r="B16" i="3"/>
  <c r="L9" i="3"/>
  <c r="K9" i="3"/>
  <c r="J9" i="3"/>
  <c r="I9" i="3"/>
  <c r="H9" i="3"/>
  <c r="G9" i="3"/>
  <c r="F9" i="3"/>
  <c r="E9" i="3"/>
  <c r="D9" i="3"/>
  <c r="C9" i="3"/>
  <c r="B9" i="3"/>
  <c r="L87" i="2"/>
  <c r="K87" i="2"/>
  <c r="J87" i="2"/>
  <c r="I87" i="2"/>
  <c r="H87" i="2"/>
  <c r="G87" i="2"/>
  <c r="F87" i="2"/>
  <c r="E87" i="2"/>
  <c r="D87" i="2"/>
  <c r="C87" i="2"/>
  <c r="B87" i="2"/>
  <c r="L86" i="2"/>
  <c r="K86" i="2"/>
  <c r="J86" i="2"/>
  <c r="I86" i="2"/>
  <c r="H86" i="2"/>
  <c r="G86" i="2"/>
  <c r="F86" i="2"/>
  <c r="E86" i="2"/>
  <c r="D86" i="2"/>
  <c r="C86" i="2"/>
  <c r="B86" i="2"/>
  <c r="L85" i="2"/>
  <c r="K85" i="2"/>
  <c r="J85" i="2"/>
  <c r="I85" i="2"/>
  <c r="H85" i="2"/>
  <c r="G85" i="2"/>
  <c r="F85" i="2"/>
  <c r="E85" i="2"/>
  <c r="D85" i="2"/>
  <c r="C85" i="2"/>
  <c r="B85" i="2"/>
  <c r="L84" i="2"/>
  <c r="K84" i="2"/>
  <c r="J84" i="2"/>
  <c r="I84" i="2"/>
  <c r="H84" i="2"/>
  <c r="G84" i="2"/>
  <c r="F84" i="2"/>
  <c r="E84" i="2"/>
  <c r="D84" i="2"/>
  <c r="C84" i="2"/>
  <c r="B84" i="2"/>
  <c r="L83" i="2"/>
  <c r="K83" i="2"/>
  <c r="J83" i="2"/>
  <c r="J88" i="2" s="1"/>
  <c r="I83" i="2"/>
  <c r="H83" i="2"/>
  <c r="H88" i="2" s="1"/>
  <c r="G83" i="2"/>
  <c r="G88" i="2" s="1"/>
  <c r="F83" i="2"/>
  <c r="F88" i="2" s="1"/>
  <c r="E83" i="2"/>
  <c r="E88" i="2" s="1"/>
  <c r="D83" i="2"/>
  <c r="C83" i="2"/>
  <c r="B83" i="2"/>
  <c r="B88" i="2" s="1"/>
  <c r="L81" i="2"/>
  <c r="K81" i="2"/>
  <c r="J81" i="2"/>
  <c r="I81" i="2"/>
  <c r="H81" i="2"/>
  <c r="G81" i="2"/>
  <c r="F81" i="2"/>
  <c r="E81" i="2"/>
  <c r="D81" i="2"/>
  <c r="C81" i="2"/>
  <c r="B81" i="2"/>
  <c r="L74" i="2"/>
  <c r="K74" i="2"/>
  <c r="J74" i="2"/>
  <c r="I74" i="2"/>
  <c r="H74" i="2"/>
  <c r="G74" i="2"/>
  <c r="F74" i="2"/>
  <c r="E74" i="2"/>
  <c r="D74" i="2"/>
  <c r="C74" i="2"/>
  <c r="B74" i="2"/>
  <c r="L71" i="2"/>
  <c r="K71" i="2"/>
  <c r="J71" i="2"/>
  <c r="I71" i="2"/>
  <c r="H71" i="2"/>
  <c r="G71" i="2"/>
  <c r="F71" i="2"/>
  <c r="E71" i="2"/>
  <c r="D71" i="2"/>
  <c r="C71" i="2"/>
  <c r="B71" i="2"/>
  <c r="L66" i="2"/>
  <c r="K66" i="2"/>
  <c r="J66" i="2"/>
  <c r="I66" i="2"/>
  <c r="H66" i="2"/>
  <c r="G66" i="2"/>
  <c r="F66" i="2"/>
  <c r="E66" i="2"/>
  <c r="D66" i="2"/>
  <c r="C66" i="2"/>
  <c r="B66" i="2"/>
  <c r="L61" i="2"/>
  <c r="K61" i="2"/>
  <c r="J61" i="2"/>
  <c r="I61" i="2"/>
  <c r="H61" i="2"/>
  <c r="G61" i="2"/>
  <c r="F61" i="2"/>
  <c r="E61" i="2"/>
  <c r="D61" i="2"/>
  <c r="C61" i="2"/>
  <c r="B61" i="2"/>
  <c r="L55" i="2"/>
  <c r="K55" i="2"/>
  <c r="J55" i="2"/>
  <c r="I55" i="2"/>
  <c r="H55" i="2"/>
  <c r="G55" i="2"/>
  <c r="F55" i="2"/>
  <c r="E55" i="2"/>
  <c r="D55" i="2"/>
  <c r="C55" i="2"/>
  <c r="B55" i="2"/>
  <c r="L51" i="2"/>
  <c r="K51" i="2"/>
  <c r="J51" i="2"/>
  <c r="I51" i="2"/>
  <c r="H51" i="2"/>
  <c r="G51" i="2"/>
  <c r="F51" i="2"/>
  <c r="E51" i="2"/>
  <c r="D51" i="2"/>
  <c r="C51" i="2"/>
  <c r="B51" i="2"/>
  <c r="L44" i="2"/>
  <c r="K44" i="2"/>
  <c r="J44" i="2"/>
  <c r="I44" i="2"/>
  <c r="H44" i="2"/>
  <c r="G44" i="2"/>
  <c r="F44" i="2"/>
  <c r="E44" i="2"/>
  <c r="D44" i="2"/>
  <c r="C44" i="2"/>
  <c r="B44" i="2"/>
  <c r="L37" i="2"/>
  <c r="K37" i="2"/>
  <c r="J37" i="2"/>
  <c r="I37" i="2"/>
  <c r="H37" i="2"/>
  <c r="G37" i="2"/>
  <c r="F37" i="2"/>
  <c r="E37" i="2"/>
  <c r="D37" i="2"/>
  <c r="C37" i="2"/>
  <c r="B37" i="2"/>
  <c r="L31" i="2"/>
  <c r="K31" i="2"/>
  <c r="J31" i="2"/>
  <c r="I31" i="2"/>
  <c r="H31" i="2"/>
  <c r="G31" i="2"/>
  <c r="F31" i="2"/>
  <c r="E31" i="2"/>
  <c r="D31" i="2"/>
  <c r="C31" i="2"/>
  <c r="B31" i="2"/>
  <c r="L24" i="2"/>
  <c r="K24" i="2"/>
  <c r="J24" i="2"/>
  <c r="I24" i="2"/>
  <c r="H24" i="2"/>
  <c r="G24" i="2"/>
  <c r="F24" i="2"/>
  <c r="E24" i="2"/>
  <c r="D24" i="2"/>
  <c r="C24" i="2"/>
  <c r="B24" i="2"/>
  <c r="L17" i="2"/>
  <c r="K17" i="2"/>
  <c r="J17" i="2"/>
  <c r="I17" i="2"/>
  <c r="H17" i="2"/>
  <c r="G17" i="2"/>
  <c r="F17" i="2"/>
  <c r="E17" i="2"/>
  <c r="D17" i="2"/>
  <c r="C17" i="2"/>
  <c r="B17" i="2"/>
  <c r="L10" i="2"/>
  <c r="K10" i="2"/>
  <c r="J10" i="2"/>
  <c r="I10" i="2"/>
  <c r="H10" i="2"/>
  <c r="G10" i="2"/>
  <c r="F10" i="2"/>
  <c r="E10" i="2"/>
  <c r="D10" i="2"/>
  <c r="C10" i="2"/>
  <c r="B10" i="2"/>
  <c r="M87" i="1"/>
  <c r="M86" i="1"/>
  <c r="M85" i="1"/>
  <c r="M84" i="1"/>
  <c r="M83" i="1"/>
  <c r="M81" i="1"/>
  <c r="M74" i="1"/>
  <c r="E74" i="1"/>
  <c r="M71" i="1"/>
  <c r="M66" i="1"/>
  <c r="L66" i="1"/>
  <c r="M61" i="1"/>
  <c r="M55" i="1"/>
  <c r="M51" i="1"/>
  <c r="M44" i="1"/>
  <c r="M37" i="1"/>
  <c r="L37" i="1"/>
  <c r="M31" i="1"/>
  <c r="H31" i="1"/>
  <c r="G31" i="1"/>
  <c r="M24" i="1"/>
  <c r="J31" i="1"/>
  <c r="M17" i="1"/>
  <c r="M10" i="1"/>
  <c r="L10" i="1"/>
  <c r="D31" i="1"/>
  <c r="E31" i="1"/>
  <c r="E10" i="1"/>
  <c r="G10" i="1"/>
  <c r="H10" i="1"/>
  <c r="I10" i="1"/>
  <c r="J10" i="1"/>
  <c r="K10" i="1"/>
  <c r="J17" i="1"/>
  <c r="L17" i="1"/>
  <c r="F24" i="1"/>
  <c r="G24" i="1"/>
  <c r="H24" i="1"/>
  <c r="J24" i="1"/>
  <c r="L24" i="1"/>
  <c r="I31" i="1"/>
  <c r="K31" i="1"/>
  <c r="H37" i="1"/>
  <c r="I37" i="1"/>
  <c r="J37" i="1"/>
  <c r="J44" i="1"/>
  <c r="L44" i="1"/>
  <c r="J51" i="1"/>
  <c r="K51" i="1"/>
  <c r="L51" i="1"/>
  <c r="G55" i="1"/>
  <c r="J55" i="1"/>
  <c r="K55" i="1"/>
  <c r="J61" i="1"/>
  <c r="G71" i="1"/>
  <c r="J81" i="1"/>
  <c r="L81" i="1"/>
  <c r="G81" i="1"/>
  <c r="G86" i="1"/>
  <c r="H86" i="1"/>
  <c r="I86" i="1"/>
  <c r="J86" i="1"/>
  <c r="K86" i="1"/>
  <c r="L86" i="1"/>
  <c r="F86" i="1"/>
  <c r="G83" i="1"/>
  <c r="G84" i="1"/>
  <c r="G85" i="1"/>
  <c r="G87" i="1"/>
  <c r="H83" i="1"/>
  <c r="H84" i="1"/>
  <c r="H85" i="1"/>
  <c r="H87" i="1"/>
  <c r="I83" i="1"/>
  <c r="I84" i="1"/>
  <c r="I85" i="1"/>
  <c r="I87" i="1"/>
  <c r="J83" i="1"/>
  <c r="J84" i="1"/>
  <c r="J85" i="1"/>
  <c r="J87" i="1"/>
  <c r="K83" i="1"/>
  <c r="K84" i="1"/>
  <c r="K85" i="1"/>
  <c r="K87" i="1"/>
  <c r="L83" i="1"/>
  <c r="L84" i="1"/>
  <c r="L85" i="1"/>
  <c r="L87" i="1"/>
  <c r="F83" i="1"/>
  <c r="F84" i="1"/>
  <c r="F88" i="1" s="1"/>
  <c r="F85" i="1"/>
  <c r="F87" i="1"/>
  <c r="E87" i="1"/>
  <c r="E86" i="1"/>
  <c r="E85" i="1"/>
  <c r="E84" i="1"/>
  <c r="E83" i="1"/>
  <c r="E88" i="1" s="1"/>
  <c r="D87" i="1"/>
  <c r="D86" i="1"/>
  <c r="D85" i="1"/>
  <c r="D84" i="1"/>
  <c r="D83" i="1"/>
  <c r="C87" i="1"/>
  <c r="C86" i="1"/>
  <c r="C85" i="1"/>
  <c r="C84" i="1"/>
  <c r="C83" i="1"/>
  <c r="B87" i="1"/>
  <c r="B86" i="1"/>
  <c r="B85" i="1"/>
  <c r="B83" i="1"/>
  <c r="B84" i="1"/>
  <c r="H81" i="1"/>
  <c r="I81" i="1"/>
  <c r="K81" i="1"/>
  <c r="F81" i="1"/>
  <c r="C81" i="1"/>
  <c r="D81" i="1"/>
  <c r="E81" i="1"/>
  <c r="B81" i="1"/>
  <c r="K66" i="1"/>
  <c r="J66" i="1"/>
  <c r="I66" i="1"/>
  <c r="H66" i="1"/>
  <c r="G66" i="1"/>
  <c r="C66" i="1"/>
  <c r="D66" i="1"/>
  <c r="E66" i="1"/>
  <c r="B66" i="1"/>
  <c r="L31" i="1"/>
  <c r="H71" i="1"/>
  <c r="I71" i="1"/>
  <c r="J71" i="1"/>
  <c r="K71" i="1"/>
  <c r="L71" i="1"/>
  <c r="F71" i="1"/>
  <c r="C71" i="1"/>
  <c r="D71" i="1"/>
  <c r="E71" i="1"/>
  <c r="B71" i="1"/>
  <c r="C74" i="1"/>
  <c r="D74" i="1"/>
  <c r="F74" i="1"/>
  <c r="G74" i="1"/>
  <c r="H74" i="1"/>
  <c r="I74" i="1"/>
  <c r="J74" i="1"/>
  <c r="K74" i="1"/>
  <c r="L74" i="1"/>
  <c r="B74" i="1"/>
  <c r="B17" i="1"/>
  <c r="F31" i="1"/>
  <c r="C31" i="1"/>
  <c r="B31" i="1"/>
  <c r="F66" i="1"/>
  <c r="C61" i="1"/>
  <c r="D61" i="1"/>
  <c r="E61" i="1"/>
  <c r="F61" i="1"/>
  <c r="G61" i="1"/>
  <c r="H61" i="1"/>
  <c r="I61" i="1"/>
  <c r="K61" i="1"/>
  <c r="L61" i="1"/>
  <c r="B61" i="1"/>
  <c r="C55" i="1"/>
  <c r="D55" i="1"/>
  <c r="E55" i="1"/>
  <c r="F55" i="1"/>
  <c r="H55" i="1"/>
  <c r="I55" i="1"/>
  <c r="L55" i="1"/>
  <c r="B55" i="1"/>
  <c r="C51" i="1"/>
  <c r="D51" i="1"/>
  <c r="E51" i="1"/>
  <c r="F51" i="1"/>
  <c r="G51" i="1"/>
  <c r="H51" i="1"/>
  <c r="I51" i="1"/>
  <c r="B51" i="1"/>
  <c r="C44" i="1"/>
  <c r="D44" i="1"/>
  <c r="E44" i="1"/>
  <c r="F44" i="1"/>
  <c r="G44" i="1"/>
  <c r="H44" i="1"/>
  <c r="I44" i="1"/>
  <c r="K44" i="1"/>
  <c r="B44" i="1"/>
  <c r="C37" i="1"/>
  <c r="D37" i="1"/>
  <c r="E37" i="1"/>
  <c r="F37" i="1"/>
  <c r="G37" i="1"/>
  <c r="K37" i="1"/>
  <c r="B37" i="1"/>
  <c r="C10" i="1"/>
  <c r="D10" i="1"/>
  <c r="F10" i="1"/>
  <c r="B10" i="1"/>
  <c r="C17" i="1"/>
  <c r="D17" i="1"/>
  <c r="E17" i="1"/>
  <c r="F17" i="1"/>
  <c r="G17" i="1"/>
  <c r="H17" i="1"/>
  <c r="I17" i="1"/>
  <c r="K17" i="1"/>
  <c r="C24" i="1"/>
  <c r="D24" i="1"/>
  <c r="E24" i="1"/>
  <c r="I24" i="1"/>
  <c r="K24" i="1"/>
  <c r="B24" i="1"/>
  <c r="I72" i="4"/>
  <c r="M71" i="8"/>
  <c r="I71" i="8"/>
  <c r="C67" i="11" l="1"/>
  <c r="C72" i="11" s="1"/>
  <c r="C9" i="11"/>
  <c r="H73" i="10"/>
  <c r="C73" i="10"/>
  <c r="K73" i="10"/>
  <c r="D73" i="10"/>
  <c r="E73" i="10"/>
  <c r="F73" i="10"/>
  <c r="J73" i="10"/>
  <c r="L73" i="10"/>
  <c r="M73" i="10"/>
  <c r="G73" i="10"/>
  <c r="B88" i="1"/>
  <c r="I88" i="1"/>
  <c r="G88" i="1"/>
  <c r="L72" i="4"/>
  <c r="J88" i="6"/>
  <c r="E71" i="7"/>
  <c r="I88" i="2"/>
  <c r="L71" i="8"/>
  <c r="D88" i="1"/>
  <c r="C88" i="2"/>
  <c r="H72" i="4"/>
  <c r="D88" i="6"/>
  <c r="L88" i="6"/>
  <c r="H88" i="1"/>
  <c r="D88" i="2"/>
  <c r="K88" i="2"/>
  <c r="H77" i="3"/>
  <c r="L88" i="1"/>
  <c r="J88" i="1"/>
  <c r="L88" i="2"/>
  <c r="B77" i="3"/>
  <c r="I77" i="3"/>
  <c r="F88" i="6"/>
  <c r="K71" i="8"/>
  <c r="C88" i="1"/>
  <c r="M88" i="1"/>
  <c r="C77" i="3"/>
  <c r="J77" i="3"/>
  <c r="B72" i="4"/>
  <c r="K88" i="1"/>
  <c r="K77" i="3"/>
  <c r="J72" i="4"/>
  <c r="H88" i="6"/>
  <c r="M71" i="7"/>
  <c r="G71" i="7"/>
  <c r="H71" i="8"/>
  <c r="D71" i="8"/>
  <c r="J71" i="8"/>
  <c r="G71" i="8"/>
  <c r="B71" i="8"/>
  <c r="E71" i="8"/>
  <c r="C71" i="8"/>
</calcChain>
</file>

<file path=xl/sharedStrings.xml><?xml version="1.0" encoding="utf-8"?>
<sst xmlns="http://schemas.openxmlformats.org/spreadsheetml/2006/main" count="874" uniqueCount="51">
  <si>
    <t xml:space="preserve">Faculty Diversity: Summary of Faculty Rank by College, Gender and Race/Ethnicity - Fall 2014 </t>
  </si>
  <si>
    <t>FTE</t>
  </si>
  <si>
    <t>HCT</t>
  </si>
  <si>
    <t>Female</t>
  </si>
  <si>
    <t>Male</t>
  </si>
  <si>
    <t>American Indian/Alaskan Native</t>
  </si>
  <si>
    <t>Black or African American</t>
  </si>
  <si>
    <t>Asian</t>
  </si>
  <si>
    <t>Hispanic of any race</t>
  </si>
  <si>
    <t>White</t>
  </si>
  <si>
    <t>Non Resident Alien</t>
  </si>
  <si>
    <t>Not Specified</t>
  </si>
  <si>
    <t>College of Liberal Arts</t>
  </si>
  <si>
    <t>Professor</t>
  </si>
  <si>
    <t>Associate</t>
  </si>
  <si>
    <t>Assistant</t>
  </si>
  <si>
    <t>Lecturer</t>
  </si>
  <si>
    <t>Unknown Rank</t>
  </si>
  <si>
    <t>Total</t>
  </si>
  <si>
    <t>College of Science and Mathematics</t>
  </si>
  <si>
    <t>College of Education and Human Development</t>
  </si>
  <si>
    <t>College of Management</t>
  </si>
  <si>
    <t>College of Public and Community Service</t>
  </si>
  <si>
    <t>College of Nursing and Health Sciences</t>
  </si>
  <si>
    <t>McCormack Graduate School of Policy and Global Studies</t>
  </si>
  <si>
    <t>College of Advancing and Professional Studies</t>
  </si>
  <si>
    <t>School for Global Inclusion and Social Development</t>
  </si>
  <si>
    <t>Honors College</t>
  </si>
  <si>
    <t>Academic Support Services</t>
  </si>
  <si>
    <t>University Total</t>
  </si>
  <si>
    <t>Faculty Diversity: Summary of Faculty Rank by College, Gender and Race/Ethnicity - Fall 2023</t>
  </si>
  <si>
    <t>Two or more races</t>
  </si>
  <si>
    <t>Hawaiian</t>
  </si>
  <si>
    <t>?</t>
  </si>
  <si>
    <t>Stud Equity, Access, &amp; Success</t>
  </si>
  <si>
    <t>Academic Support Services &amp; Academic Affairs</t>
  </si>
  <si>
    <t xml:space="preserve">Associate </t>
  </si>
  <si>
    <t>Unknown</t>
  </si>
  <si>
    <t xml:space="preserve">School for the Environment </t>
  </si>
  <si>
    <t xml:space="preserve">University Total </t>
  </si>
  <si>
    <t>Faculty Diversity: Summary of Faculty Rank by College, Gender and Race/Ethnicity - Fall 2022</t>
  </si>
  <si>
    <t>Faculty Diversity: Summary of Faculty Rank by College, Gender and Race/Ethnicity - Fall 2021</t>
  </si>
  <si>
    <t>UNIVERSITY TOTAL</t>
  </si>
  <si>
    <t>Faculty Diversity: Summary of Faculty Rank by College, Gender and Race/Ethnicity - Fall 2020</t>
  </si>
  <si>
    <t>Faculty Diversity: Summary of Faculty Rank by College, Gender and Race/Ethnicity - Fall 2019</t>
  </si>
  <si>
    <t>Faculty Diversity: Summary of Faculty Rank by College, Gender and Race/Ethnicity - Fall 2018</t>
  </si>
  <si>
    <t xml:space="preserve">Vice Provost for Research </t>
  </si>
  <si>
    <t>Faculty Diversity: Summary of Faculty Rank by College, Gender and Race/Ethnicity - Fall 2017</t>
  </si>
  <si>
    <t>Faculty Diversity: Summary of Faculty Rank by College, Gender and Race/Ethnicity - Fall 2016</t>
  </si>
  <si>
    <t>COLLEGE</t>
  </si>
  <si>
    <t>Faculty Diversity: Summary of Faculty Rank by College, Gender and Race/Ethnicity - Fall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</si>
</sst>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mmmm\ d\,\ 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6" fontId="1" fillId="0" borderId="0" applyFill="0" applyBorder="0" applyAlignment="0" applyProtection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3" fontId="5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6" fillId="0" borderId="0" xfId="0" quotePrefix="1" applyFont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quotePrefix="1" applyFont="1" applyAlignment="1">
      <alignment vertical="top"/>
    </xf>
    <xf numFmtId="0" fontId="5" fillId="0" borderId="3" xfId="0" quotePrefix="1" applyFont="1" applyBorder="1" applyAlignment="1">
      <alignment vertical="top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quotePrefix="1" applyFont="1" applyBorder="1" applyAlignment="1">
      <alignment vertical="top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164" fontId="5" fillId="0" borderId="0" xfId="0" quotePrefix="1" applyNumberFormat="1" applyFont="1" applyAlignment="1">
      <alignment vertical="top"/>
    </xf>
    <xf numFmtId="164" fontId="6" fillId="0" borderId="0" xfId="0" applyNumberFormat="1" applyFont="1" applyAlignment="1">
      <alignment horizontal="center" wrapText="1"/>
    </xf>
    <xf numFmtId="164" fontId="6" fillId="0" borderId="0" xfId="0" quotePrefix="1" applyNumberFormat="1" applyFont="1" applyAlignment="1">
      <alignment horizontal="center" wrapText="1"/>
    </xf>
    <xf numFmtId="164" fontId="2" fillId="0" borderId="0" xfId="0" quotePrefix="1" applyNumberFormat="1" applyFont="1" applyAlignment="1">
      <alignment horizontal="left" vertical="top"/>
    </xf>
    <xf numFmtId="164" fontId="5" fillId="0" borderId="1" xfId="0" quotePrefix="1" applyNumberFormat="1" applyFont="1" applyBorder="1" applyAlignment="1">
      <alignment horizontal="left" vertical="top"/>
    </xf>
    <xf numFmtId="164" fontId="5" fillId="0" borderId="0" xfId="0" quotePrefix="1" applyNumberFormat="1" applyFont="1" applyAlignment="1">
      <alignment vertical="top" wrapText="1"/>
    </xf>
    <xf numFmtId="164" fontId="2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164" fontId="6" fillId="0" borderId="0" xfId="0" applyNumberFormat="1" applyFont="1" applyAlignment="1">
      <alignment vertical="top" wrapText="1"/>
    </xf>
    <xf numFmtId="3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1" fontId="0" fillId="0" borderId="0" xfId="0" applyNumberFormat="1" applyAlignment="1">
      <alignment horizontal="center" vertical="top" wrapText="1"/>
    </xf>
    <xf numFmtId="164" fontId="6" fillId="0" borderId="0" xfId="0" applyNumberFormat="1" applyFont="1" applyAlignment="1">
      <alignment vertical="top"/>
    </xf>
    <xf numFmtId="0" fontId="6" fillId="0" borderId="2" xfId="0" quotePrefix="1" applyFont="1" applyBorder="1" applyAlignment="1">
      <alignment horizontal="center"/>
    </xf>
  </cellXfs>
  <cellStyles count="3">
    <cellStyle name="Date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zoomScaleNormal="100" workbookViewId="0">
      <selection activeCell="B5" sqref="B5:L9"/>
    </sheetView>
  </sheetViews>
  <sheetFormatPr defaultColWidth="11.42578125" defaultRowHeight="15.75" x14ac:dyDescent="0.25"/>
  <cols>
    <col min="1" max="1" width="31.7109375" style="33" customWidth="1"/>
    <col min="2" max="4" width="9.42578125" style="7" customWidth="1"/>
    <col min="5" max="5" width="8.28515625" style="7" customWidth="1"/>
    <col min="6" max="6" width="14.42578125" style="4" customWidth="1"/>
    <col min="7" max="7" width="11.42578125" style="4" customWidth="1"/>
    <col min="8" max="8" width="9.28515625" style="4" customWidth="1"/>
    <col min="9" max="9" width="9.42578125" style="4" customWidth="1"/>
    <col min="10" max="10" width="8.7109375" style="4" customWidth="1"/>
    <col min="11" max="11" width="12.42578125" style="4" customWidth="1"/>
    <col min="12" max="12" width="11" style="4" customWidth="1"/>
    <col min="13" max="14" width="9.140625" style="1" customWidth="1"/>
    <col min="15" max="17" width="9.140625" customWidth="1"/>
    <col min="18" max="256" width="8.85546875" customWidth="1"/>
  </cols>
  <sheetData>
    <row r="1" spans="1:14" ht="18.75" x14ac:dyDescent="0.3">
      <c r="A1" s="10" t="s">
        <v>0</v>
      </c>
    </row>
    <row r="2" spans="1:14" ht="18.75" x14ac:dyDescent="0.3">
      <c r="A2" s="11"/>
    </row>
    <row r="3" spans="1:14" ht="48" thickBot="1" x14ac:dyDescent="0.3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2"/>
      <c r="N3" s="2"/>
    </row>
    <row r="4" spans="1:14" x14ac:dyDescent="0.25">
      <c r="A4" s="44" t="s">
        <v>12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2"/>
      <c r="N4" s="2"/>
    </row>
    <row r="5" spans="1:14" x14ac:dyDescent="0.25">
      <c r="A5" s="29" t="s">
        <v>13</v>
      </c>
      <c r="B5" s="8">
        <v>54.08</v>
      </c>
      <c r="C5" s="6">
        <v>56</v>
      </c>
      <c r="D5" s="6">
        <v>27</v>
      </c>
      <c r="E5" s="6">
        <v>29</v>
      </c>
      <c r="F5" s="4">
        <v>0</v>
      </c>
      <c r="G5" s="3">
        <v>3</v>
      </c>
      <c r="H5" s="3">
        <v>3</v>
      </c>
      <c r="I5" s="3">
        <v>3</v>
      </c>
      <c r="J5" s="3">
        <v>47</v>
      </c>
      <c r="K5" s="4">
        <v>0</v>
      </c>
      <c r="L5" s="4">
        <v>0</v>
      </c>
    </row>
    <row r="6" spans="1:14" x14ac:dyDescent="0.25">
      <c r="A6" s="29" t="s">
        <v>14</v>
      </c>
      <c r="B6" s="8">
        <v>80.5</v>
      </c>
      <c r="C6" s="6">
        <v>81</v>
      </c>
      <c r="D6" s="6">
        <v>46</v>
      </c>
      <c r="E6" s="6">
        <v>35</v>
      </c>
      <c r="F6" s="4">
        <v>0</v>
      </c>
      <c r="G6" s="3">
        <v>10</v>
      </c>
      <c r="H6" s="3">
        <v>8</v>
      </c>
      <c r="I6" s="3">
        <v>4</v>
      </c>
      <c r="J6" s="3">
        <v>54</v>
      </c>
      <c r="K6" s="3">
        <v>2</v>
      </c>
      <c r="L6" s="3">
        <v>3</v>
      </c>
    </row>
    <row r="7" spans="1:14" x14ac:dyDescent="0.25">
      <c r="A7" s="29" t="s">
        <v>15</v>
      </c>
      <c r="B7" s="8">
        <v>78</v>
      </c>
      <c r="C7" s="6">
        <v>78</v>
      </c>
      <c r="D7" s="6">
        <v>45</v>
      </c>
      <c r="E7" s="6">
        <v>33</v>
      </c>
      <c r="F7" s="4">
        <v>0</v>
      </c>
      <c r="G7" s="3">
        <v>2</v>
      </c>
      <c r="H7" s="3">
        <v>5</v>
      </c>
      <c r="I7" s="3">
        <v>6</v>
      </c>
      <c r="J7" s="3">
        <v>31</v>
      </c>
      <c r="K7" s="3">
        <v>3</v>
      </c>
      <c r="L7" s="3">
        <v>31</v>
      </c>
    </row>
    <row r="8" spans="1:14" x14ac:dyDescent="0.25">
      <c r="A8" s="29" t="s">
        <v>16</v>
      </c>
      <c r="B8" s="8">
        <v>161.93</v>
      </c>
      <c r="C8" s="6">
        <v>260</v>
      </c>
      <c r="D8" s="6">
        <v>141</v>
      </c>
      <c r="E8" s="6">
        <v>119</v>
      </c>
      <c r="F8" s="4">
        <v>0</v>
      </c>
      <c r="G8" s="3">
        <v>11</v>
      </c>
      <c r="H8" s="3">
        <v>12</v>
      </c>
      <c r="I8" s="3">
        <v>5</v>
      </c>
      <c r="J8" s="3">
        <v>181</v>
      </c>
      <c r="K8" s="3">
        <v>7</v>
      </c>
      <c r="L8" s="3">
        <v>44</v>
      </c>
    </row>
    <row r="9" spans="1:14" x14ac:dyDescent="0.25">
      <c r="A9" s="29" t="s">
        <v>17</v>
      </c>
      <c r="B9" s="8">
        <v>1</v>
      </c>
      <c r="C9" s="6">
        <v>1</v>
      </c>
      <c r="D9" s="6">
        <v>1</v>
      </c>
      <c r="E9" s="6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3">
        <v>1</v>
      </c>
    </row>
    <row r="10" spans="1:14" ht="15" x14ac:dyDescent="0.25">
      <c r="A10" s="37" t="s">
        <v>18</v>
      </c>
      <c r="B10" s="27">
        <f>SUM(B5:B9)</f>
        <v>375.51</v>
      </c>
      <c r="C10" s="12">
        <f t="shared" ref="C10:L10" si="0">SUM(C5:C9)</f>
        <v>476</v>
      </c>
      <c r="D10" s="12">
        <f t="shared" si="0"/>
        <v>260</v>
      </c>
      <c r="E10" s="12">
        <f t="shared" si="0"/>
        <v>216</v>
      </c>
      <c r="F10" s="12">
        <f t="shared" si="0"/>
        <v>0</v>
      </c>
      <c r="G10" s="12">
        <f>SUM(G5:G9)</f>
        <v>26</v>
      </c>
      <c r="H10" s="12">
        <f>SUM(H5:H9)</f>
        <v>28</v>
      </c>
      <c r="I10" s="12">
        <f t="shared" si="0"/>
        <v>18</v>
      </c>
      <c r="J10" s="12">
        <f t="shared" si="0"/>
        <v>313</v>
      </c>
      <c r="K10" s="12">
        <f t="shared" si="0"/>
        <v>12</v>
      </c>
      <c r="L10" s="12">
        <f t="shared" si="0"/>
        <v>79</v>
      </c>
    </row>
    <row r="11" spans="1:14" ht="15" x14ac:dyDescent="0.25">
      <c r="A11" s="46" t="s">
        <v>19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4" x14ac:dyDescent="0.25">
      <c r="A12" s="29" t="s">
        <v>13</v>
      </c>
      <c r="B12" s="8">
        <v>27</v>
      </c>
      <c r="C12" s="13">
        <v>27</v>
      </c>
      <c r="D12" s="13">
        <v>3</v>
      </c>
      <c r="E12" s="13">
        <v>24</v>
      </c>
      <c r="F12" s="14">
        <v>0</v>
      </c>
      <c r="G12" s="15">
        <v>1</v>
      </c>
      <c r="H12" s="15">
        <v>7</v>
      </c>
      <c r="I12" s="15">
        <v>1</v>
      </c>
      <c r="J12" s="15">
        <v>17</v>
      </c>
      <c r="K12" s="14">
        <v>0</v>
      </c>
      <c r="L12" s="15">
        <v>1</v>
      </c>
    </row>
    <row r="13" spans="1:14" x14ac:dyDescent="0.25">
      <c r="A13" s="29" t="s">
        <v>14</v>
      </c>
      <c r="B13" s="8">
        <v>43</v>
      </c>
      <c r="C13" s="13">
        <v>43</v>
      </c>
      <c r="D13" s="13">
        <v>12</v>
      </c>
      <c r="E13" s="13">
        <v>31</v>
      </c>
      <c r="F13" s="14">
        <v>0</v>
      </c>
      <c r="G13" s="14">
        <v>0</v>
      </c>
      <c r="H13" s="15">
        <v>7</v>
      </c>
      <c r="I13" s="15">
        <v>1</v>
      </c>
      <c r="J13" s="15">
        <v>33</v>
      </c>
      <c r="K13" s="14">
        <v>0</v>
      </c>
      <c r="L13" s="15">
        <v>2</v>
      </c>
    </row>
    <row r="14" spans="1:14" x14ac:dyDescent="0.25">
      <c r="A14" s="29" t="s">
        <v>15</v>
      </c>
      <c r="B14" s="8">
        <v>25</v>
      </c>
      <c r="C14" s="13">
        <v>25</v>
      </c>
      <c r="D14" s="13">
        <v>8</v>
      </c>
      <c r="E14" s="13">
        <v>17</v>
      </c>
      <c r="F14" s="14">
        <v>0</v>
      </c>
      <c r="G14" s="14">
        <v>0</v>
      </c>
      <c r="H14" s="15">
        <v>2</v>
      </c>
      <c r="I14" s="14">
        <v>0</v>
      </c>
      <c r="J14" s="15">
        <v>13</v>
      </c>
      <c r="K14" s="14">
        <v>0</v>
      </c>
      <c r="L14" s="15">
        <v>10</v>
      </c>
    </row>
    <row r="15" spans="1:14" x14ac:dyDescent="0.25">
      <c r="A15" s="29" t="s">
        <v>16</v>
      </c>
      <c r="B15" s="8">
        <v>53.37</v>
      </c>
      <c r="C15" s="13">
        <v>82</v>
      </c>
      <c r="D15" s="13">
        <v>27</v>
      </c>
      <c r="E15" s="13">
        <v>55</v>
      </c>
      <c r="F15" s="14">
        <v>0</v>
      </c>
      <c r="G15" s="15">
        <v>3</v>
      </c>
      <c r="H15" s="15">
        <v>7</v>
      </c>
      <c r="I15" s="15">
        <v>1</v>
      </c>
      <c r="J15" s="15">
        <v>49</v>
      </c>
      <c r="K15" s="15">
        <v>5</v>
      </c>
      <c r="L15" s="15">
        <v>17</v>
      </c>
    </row>
    <row r="16" spans="1:14" x14ac:dyDescent="0.25">
      <c r="A16" s="29" t="s">
        <v>17</v>
      </c>
      <c r="B16" s="8">
        <v>1</v>
      </c>
      <c r="C16" s="13">
        <v>1</v>
      </c>
      <c r="D16" s="13">
        <v>1</v>
      </c>
      <c r="E16" s="13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1</v>
      </c>
    </row>
    <row r="17" spans="1:12" ht="15" x14ac:dyDescent="0.25">
      <c r="A17" s="37" t="s">
        <v>18</v>
      </c>
      <c r="B17" s="27">
        <f>SUM(B12:B16)</f>
        <v>149.37</v>
      </c>
      <c r="C17" s="12">
        <f t="shared" ref="C17:L17" si="1">SUM(C12:C16)</f>
        <v>178</v>
      </c>
      <c r="D17" s="12">
        <f t="shared" si="1"/>
        <v>51</v>
      </c>
      <c r="E17" s="12">
        <f t="shared" si="1"/>
        <v>127</v>
      </c>
      <c r="F17" s="12">
        <f t="shared" si="1"/>
        <v>0</v>
      </c>
      <c r="G17" s="12">
        <f>SUM(G12:G16)</f>
        <v>4</v>
      </c>
      <c r="H17" s="12">
        <f>SUM(H12:H16)</f>
        <v>23</v>
      </c>
      <c r="I17" s="12">
        <f t="shared" si="1"/>
        <v>3</v>
      </c>
      <c r="J17" s="12">
        <f t="shared" si="1"/>
        <v>112</v>
      </c>
      <c r="K17" s="12">
        <f t="shared" si="1"/>
        <v>5</v>
      </c>
      <c r="L17" s="12">
        <f t="shared" si="1"/>
        <v>31</v>
      </c>
    </row>
    <row r="18" spans="1:12" ht="15" x14ac:dyDescent="0.25">
      <c r="A18" s="46" t="s">
        <v>20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x14ac:dyDescent="0.25">
      <c r="A19" s="29" t="s">
        <v>13</v>
      </c>
      <c r="B19" s="8">
        <v>12</v>
      </c>
      <c r="C19" s="13">
        <v>12</v>
      </c>
      <c r="D19" s="13">
        <v>5</v>
      </c>
      <c r="E19" s="13">
        <v>7</v>
      </c>
      <c r="F19" s="14">
        <v>0</v>
      </c>
      <c r="G19" s="14">
        <v>0</v>
      </c>
      <c r="H19" s="15">
        <v>2</v>
      </c>
      <c r="I19" s="15">
        <v>1</v>
      </c>
      <c r="J19" s="15">
        <v>9</v>
      </c>
      <c r="K19" s="14">
        <v>0</v>
      </c>
      <c r="L19" s="14">
        <v>0</v>
      </c>
    </row>
    <row r="20" spans="1:12" x14ac:dyDescent="0.25">
      <c r="A20" s="29" t="s">
        <v>14</v>
      </c>
      <c r="B20" s="8">
        <v>18</v>
      </c>
      <c r="C20" s="13">
        <v>18</v>
      </c>
      <c r="D20" s="13">
        <v>12</v>
      </c>
      <c r="E20" s="13">
        <v>6</v>
      </c>
      <c r="F20" s="14">
        <v>0</v>
      </c>
      <c r="G20" s="15">
        <v>3</v>
      </c>
      <c r="H20" s="15">
        <v>2</v>
      </c>
      <c r="I20" s="15">
        <v>1</v>
      </c>
      <c r="J20" s="15">
        <v>10</v>
      </c>
      <c r="K20" s="14">
        <v>0</v>
      </c>
      <c r="L20" s="15">
        <v>2</v>
      </c>
    </row>
    <row r="21" spans="1:12" x14ac:dyDescent="0.25">
      <c r="A21" s="29" t="s">
        <v>15</v>
      </c>
      <c r="B21" s="8">
        <v>19</v>
      </c>
      <c r="C21" s="13">
        <v>19</v>
      </c>
      <c r="D21" s="13">
        <v>14</v>
      </c>
      <c r="E21" s="13">
        <v>5</v>
      </c>
      <c r="F21" s="14">
        <v>0</v>
      </c>
      <c r="G21" s="14">
        <v>0</v>
      </c>
      <c r="H21" s="15">
        <v>1</v>
      </c>
      <c r="I21" s="15">
        <v>2</v>
      </c>
      <c r="J21" s="15">
        <v>10</v>
      </c>
      <c r="K21" s="14">
        <v>0</v>
      </c>
      <c r="L21" s="15">
        <v>6</v>
      </c>
    </row>
    <row r="22" spans="1:12" x14ac:dyDescent="0.25">
      <c r="A22" s="29" t="s">
        <v>16</v>
      </c>
      <c r="B22" s="8">
        <v>31.12</v>
      </c>
      <c r="C22" s="13">
        <v>74</v>
      </c>
      <c r="D22" s="13">
        <v>49</v>
      </c>
      <c r="E22" s="13">
        <v>25</v>
      </c>
      <c r="F22" s="15">
        <v>1</v>
      </c>
      <c r="G22" s="15">
        <v>4</v>
      </c>
      <c r="H22" s="15">
        <v>3</v>
      </c>
      <c r="I22" s="15">
        <v>2</v>
      </c>
      <c r="J22" s="15">
        <v>49</v>
      </c>
      <c r="K22" s="15">
        <v>1</v>
      </c>
      <c r="L22" s="15">
        <v>14</v>
      </c>
    </row>
    <row r="23" spans="1:12" x14ac:dyDescent="0.25">
      <c r="A23" s="29" t="s">
        <v>17</v>
      </c>
      <c r="B23" s="8">
        <v>1</v>
      </c>
      <c r="C23" s="13">
        <v>1</v>
      </c>
      <c r="D23" s="13">
        <v>1</v>
      </c>
      <c r="E23" s="13">
        <v>0</v>
      </c>
      <c r="F23" s="14">
        <v>0</v>
      </c>
      <c r="G23" s="15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1:12" ht="15" x14ac:dyDescent="0.25">
      <c r="A24" s="37" t="s">
        <v>18</v>
      </c>
      <c r="B24" s="27">
        <f>SUM(B19:B23)</f>
        <v>81.12</v>
      </c>
      <c r="C24" s="12">
        <f t="shared" ref="C24:L24" si="2">SUM(C19:C23)</f>
        <v>124</v>
      </c>
      <c r="D24" s="12">
        <f t="shared" si="2"/>
        <v>81</v>
      </c>
      <c r="E24" s="12">
        <f t="shared" si="2"/>
        <v>43</v>
      </c>
      <c r="F24" s="12">
        <f t="shared" si="2"/>
        <v>1</v>
      </c>
      <c r="G24" s="12">
        <f>SUM(G19:G23)</f>
        <v>8</v>
      </c>
      <c r="H24" s="12">
        <f>SUM(H19:H23)</f>
        <v>8</v>
      </c>
      <c r="I24" s="12">
        <f t="shared" si="2"/>
        <v>6</v>
      </c>
      <c r="J24" s="12">
        <f t="shared" si="2"/>
        <v>78</v>
      </c>
      <c r="K24" s="12">
        <f t="shared" si="2"/>
        <v>1</v>
      </c>
      <c r="L24" s="12">
        <f t="shared" si="2"/>
        <v>22</v>
      </c>
    </row>
    <row r="25" spans="1:12" ht="15" x14ac:dyDescent="0.25">
      <c r="A25" s="46" t="s">
        <v>21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x14ac:dyDescent="0.25">
      <c r="A26" s="29" t="s">
        <v>13</v>
      </c>
      <c r="B26" s="8">
        <v>8</v>
      </c>
      <c r="C26" s="13">
        <v>8</v>
      </c>
      <c r="D26" s="13">
        <v>2</v>
      </c>
      <c r="E26" s="13">
        <v>6</v>
      </c>
      <c r="F26" s="14">
        <v>0</v>
      </c>
      <c r="G26" s="14">
        <v>0</v>
      </c>
      <c r="H26" s="15">
        <v>3</v>
      </c>
      <c r="I26" s="14">
        <v>0</v>
      </c>
      <c r="J26" s="15">
        <v>4</v>
      </c>
      <c r="K26" s="14">
        <v>0</v>
      </c>
      <c r="L26" s="15">
        <v>1</v>
      </c>
    </row>
    <row r="27" spans="1:12" x14ac:dyDescent="0.25">
      <c r="A27" s="29" t="s">
        <v>14</v>
      </c>
      <c r="B27" s="8">
        <v>23</v>
      </c>
      <c r="C27" s="13">
        <v>23</v>
      </c>
      <c r="D27" s="13">
        <v>5</v>
      </c>
      <c r="E27" s="13">
        <v>18</v>
      </c>
      <c r="F27" s="14">
        <v>0</v>
      </c>
      <c r="G27" s="14">
        <v>0</v>
      </c>
      <c r="H27" s="15">
        <v>7</v>
      </c>
      <c r="I27" s="14">
        <v>0</v>
      </c>
      <c r="J27" s="15">
        <v>11</v>
      </c>
      <c r="K27" s="15">
        <v>1</v>
      </c>
      <c r="L27" s="15">
        <v>4</v>
      </c>
    </row>
    <row r="28" spans="1:12" x14ac:dyDescent="0.25">
      <c r="A28" s="29" t="s">
        <v>15</v>
      </c>
      <c r="B28" s="8">
        <v>27</v>
      </c>
      <c r="C28" s="13">
        <v>27</v>
      </c>
      <c r="D28" s="13">
        <v>10</v>
      </c>
      <c r="E28" s="13">
        <v>17</v>
      </c>
      <c r="F28" s="14">
        <v>0</v>
      </c>
      <c r="G28" s="14">
        <v>0</v>
      </c>
      <c r="H28" s="15">
        <v>6</v>
      </c>
      <c r="I28" s="14">
        <v>0</v>
      </c>
      <c r="J28" s="15">
        <v>5</v>
      </c>
      <c r="K28" s="15">
        <v>4</v>
      </c>
      <c r="L28" s="15">
        <v>12</v>
      </c>
    </row>
    <row r="29" spans="1:12" x14ac:dyDescent="0.25">
      <c r="A29" s="29" t="s">
        <v>16</v>
      </c>
      <c r="B29" s="8">
        <v>39.75</v>
      </c>
      <c r="C29" s="13">
        <v>63</v>
      </c>
      <c r="D29" s="13">
        <v>23</v>
      </c>
      <c r="E29" s="13">
        <v>40</v>
      </c>
      <c r="F29" s="14">
        <v>0</v>
      </c>
      <c r="G29" s="15">
        <v>3</v>
      </c>
      <c r="H29" s="15">
        <v>3</v>
      </c>
      <c r="I29" s="15">
        <v>3</v>
      </c>
      <c r="J29" s="15">
        <v>43</v>
      </c>
      <c r="K29" s="15">
        <v>2</v>
      </c>
      <c r="L29" s="15">
        <v>9</v>
      </c>
    </row>
    <row r="30" spans="1:12" ht="15" x14ac:dyDescent="0.25">
      <c r="A30" s="37" t="s">
        <v>18</v>
      </c>
      <c r="B30" s="27">
        <f>SUM(B26:B29)</f>
        <v>97.75</v>
      </c>
      <c r="C30" s="12">
        <f t="shared" ref="C30:L30" si="3">SUM(C26:C29)</f>
        <v>121</v>
      </c>
      <c r="D30" s="12">
        <f t="shared" si="3"/>
        <v>40</v>
      </c>
      <c r="E30" s="12">
        <f t="shared" si="3"/>
        <v>81</v>
      </c>
      <c r="F30" s="12">
        <f t="shared" si="3"/>
        <v>0</v>
      </c>
      <c r="G30" s="12">
        <f>SUM(G26:G29)</f>
        <v>3</v>
      </c>
      <c r="H30" s="12">
        <f>SUM(H26:H29)</f>
        <v>19</v>
      </c>
      <c r="I30" s="12">
        <f t="shared" si="3"/>
        <v>3</v>
      </c>
      <c r="J30" s="12">
        <f t="shared" si="3"/>
        <v>63</v>
      </c>
      <c r="K30" s="12">
        <f t="shared" si="3"/>
        <v>7</v>
      </c>
      <c r="L30" s="12">
        <f t="shared" si="3"/>
        <v>26</v>
      </c>
    </row>
    <row r="31" spans="1:12" ht="15" x14ac:dyDescent="0.25">
      <c r="A31" s="46" t="s">
        <v>22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x14ac:dyDescent="0.25">
      <c r="A32" s="29" t="s">
        <v>13</v>
      </c>
      <c r="B32" s="8">
        <v>5</v>
      </c>
      <c r="C32" s="13">
        <v>5</v>
      </c>
      <c r="D32" s="13">
        <v>5</v>
      </c>
      <c r="E32" s="13">
        <v>0</v>
      </c>
      <c r="F32" s="14">
        <v>0</v>
      </c>
      <c r="G32" s="14">
        <v>0</v>
      </c>
      <c r="H32" s="14">
        <v>0</v>
      </c>
      <c r="I32" s="15">
        <v>1</v>
      </c>
      <c r="J32" s="15">
        <v>4</v>
      </c>
      <c r="K32" s="14">
        <v>0</v>
      </c>
      <c r="L32" s="14">
        <v>0</v>
      </c>
    </row>
    <row r="33" spans="1:12" x14ac:dyDescent="0.25">
      <c r="A33" s="29" t="s">
        <v>14</v>
      </c>
      <c r="B33" s="8">
        <v>8</v>
      </c>
      <c r="C33" s="13">
        <v>8</v>
      </c>
      <c r="D33" s="13">
        <v>2</v>
      </c>
      <c r="E33" s="13">
        <v>6</v>
      </c>
      <c r="F33" s="14">
        <v>0</v>
      </c>
      <c r="G33" s="15">
        <v>3</v>
      </c>
      <c r="H33" s="15">
        <v>2</v>
      </c>
      <c r="I33" s="15">
        <v>3</v>
      </c>
      <c r="J33" s="14">
        <v>0</v>
      </c>
      <c r="K33" s="14">
        <v>0</v>
      </c>
      <c r="L33" s="14">
        <v>0</v>
      </c>
    </row>
    <row r="34" spans="1:12" x14ac:dyDescent="0.25">
      <c r="A34" s="29" t="s">
        <v>15</v>
      </c>
      <c r="B34" s="8">
        <v>1</v>
      </c>
      <c r="C34" s="13">
        <v>1</v>
      </c>
      <c r="D34" s="13">
        <v>1</v>
      </c>
      <c r="E34" s="13">
        <v>0</v>
      </c>
      <c r="F34" s="14">
        <v>0</v>
      </c>
      <c r="G34" s="14">
        <v>0</v>
      </c>
      <c r="H34" s="14">
        <v>0</v>
      </c>
      <c r="I34" s="15">
        <v>1</v>
      </c>
      <c r="J34" s="14">
        <v>0</v>
      </c>
      <c r="K34" s="14">
        <v>0</v>
      </c>
      <c r="L34" s="14">
        <v>0</v>
      </c>
    </row>
    <row r="35" spans="1:12" x14ac:dyDescent="0.25">
      <c r="A35" s="29" t="s">
        <v>16</v>
      </c>
      <c r="B35" s="8">
        <v>2.63</v>
      </c>
      <c r="C35" s="13">
        <v>7</v>
      </c>
      <c r="D35" s="13">
        <v>5</v>
      </c>
      <c r="E35" s="13">
        <v>2</v>
      </c>
      <c r="F35" s="14">
        <v>0</v>
      </c>
      <c r="G35" s="14">
        <v>0</v>
      </c>
      <c r="H35" s="14">
        <v>0</v>
      </c>
      <c r="I35" s="14">
        <v>0</v>
      </c>
      <c r="J35" s="15">
        <v>7</v>
      </c>
      <c r="K35" s="14">
        <v>0</v>
      </c>
      <c r="L35" s="14">
        <v>0</v>
      </c>
    </row>
    <row r="36" spans="1:12" ht="15" x14ac:dyDescent="0.25">
      <c r="A36" s="37" t="s">
        <v>18</v>
      </c>
      <c r="B36" s="27">
        <f>SUM(B32:B35)</f>
        <v>16.63</v>
      </c>
      <c r="C36" s="12">
        <f t="shared" ref="C36:L36" si="4">SUM(C32:C35)</f>
        <v>21</v>
      </c>
      <c r="D36" s="12">
        <f t="shared" si="4"/>
        <v>13</v>
      </c>
      <c r="E36" s="12">
        <f t="shared" si="4"/>
        <v>8</v>
      </c>
      <c r="F36" s="12">
        <f t="shared" si="4"/>
        <v>0</v>
      </c>
      <c r="G36" s="12">
        <f>SUM(G32:G35)</f>
        <v>3</v>
      </c>
      <c r="H36" s="12">
        <f>SUM(H32:H35)</f>
        <v>2</v>
      </c>
      <c r="I36" s="12">
        <f t="shared" si="4"/>
        <v>5</v>
      </c>
      <c r="J36" s="12">
        <f t="shared" si="4"/>
        <v>11</v>
      </c>
      <c r="K36" s="12">
        <f t="shared" si="4"/>
        <v>0</v>
      </c>
      <c r="L36" s="12">
        <f t="shared" si="4"/>
        <v>0</v>
      </c>
    </row>
    <row r="37" spans="1:12" ht="15" x14ac:dyDescent="0.25">
      <c r="A37" s="46" t="s">
        <v>23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29" t="s">
        <v>13</v>
      </c>
      <c r="B38" s="8">
        <v>7</v>
      </c>
      <c r="C38" s="16">
        <v>7</v>
      </c>
      <c r="D38" s="16">
        <v>6</v>
      </c>
      <c r="E38" s="16">
        <v>1</v>
      </c>
      <c r="F38" s="17">
        <v>0</v>
      </c>
      <c r="G38" s="17">
        <v>0</v>
      </c>
      <c r="H38" s="18">
        <v>1</v>
      </c>
      <c r="I38" s="17">
        <v>0</v>
      </c>
      <c r="J38" s="18">
        <v>4</v>
      </c>
      <c r="K38" s="17">
        <v>0</v>
      </c>
      <c r="L38" s="18">
        <v>2</v>
      </c>
    </row>
    <row r="39" spans="1:12" x14ac:dyDescent="0.25">
      <c r="A39" s="29" t="s">
        <v>14</v>
      </c>
      <c r="B39" s="8">
        <v>13</v>
      </c>
      <c r="C39" s="16">
        <v>13</v>
      </c>
      <c r="D39" s="16">
        <v>10</v>
      </c>
      <c r="E39" s="16">
        <v>3</v>
      </c>
      <c r="F39" s="17">
        <v>0</v>
      </c>
      <c r="G39" s="18">
        <v>1</v>
      </c>
      <c r="H39" s="18">
        <v>2</v>
      </c>
      <c r="I39" s="17">
        <v>0</v>
      </c>
      <c r="J39" s="18">
        <v>8</v>
      </c>
      <c r="K39" s="17">
        <v>0</v>
      </c>
      <c r="L39" s="18">
        <v>2</v>
      </c>
    </row>
    <row r="40" spans="1:12" x14ac:dyDescent="0.25">
      <c r="A40" s="29" t="s">
        <v>15</v>
      </c>
      <c r="B40" s="8">
        <v>10</v>
      </c>
      <c r="C40" s="16">
        <v>10</v>
      </c>
      <c r="D40" s="16">
        <v>9</v>
      </c>
      <c r="E40" s="16">
        <v>1</v>
      </c>
      <c r="F40" s="17">
        <v>0</v>
      </c>
      <c r="G40" s="17">
        <v>0</v>
      </c>
      <c r="H40" s="18">
        <v>1</v>
      </c>
      <c r="I40" s="17">
        <v>0</v>
      </c>
      <c r="J40" s="18">
        <v>5</v>
      </c>
      <c r="K40" s="18">
        <v>2</v>
      </c>
      <c r="L40" s="18">
        <v>2</v>
      </c>
    </row>
    <row r="41" spans="1:12" x14ac:dyDescent="0.25">
      <c r="A41" s="29" t="s">
        <v>16</v>
      </c>
      <c r="B41" s="8">
        <v>61.15</v>
      </c>
      <c r="C41" s="16">
        <v>130</v>
      </c>
      <c r="D41" s="16">
        <v>117</v>
      </c>
      <c r="E41" s="16">
        <v>13</v>
      </c>
      <c r="F41" s="17">
        <v>0</v>
      </c>
      <c r="G41" s="18">
        <v>1</v>
      </c>
      <c r="H41" s="18">
        <v>2</v>
      </c>
      <c r="I41" s="18">
        <v>1</v>
      </c>
      <c r="J41" s="18">
        <v>92</v>
      </c>
      <c r="K41" s="18">
        <v>1</v>
      </c>
      <c r="L41" s="18">
        <v>33</v>
      </c>
    </row>
    <row r="42" spans="1:12" x14ac:dyDescent="0.25">
      <c r="A42" s="29" t="s">
        <v>17</v>
      </c>
      <c r="B42" s="8">
        <v>8</v>
      </c>
      <c r="C42" s="16">
        <v>8</v>
      </c>
      <c r="D42" s="16">
        <v>8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8">
        <v>7</v>
      </c>
      <c r="K42" s="17">
        <v>0</v>
      </c>
      <c r="L42" s="18">
        <v>1</v>
      </c>
    </row>
    <row r="43" spans="1:12" ht="15" x14ac:dyDescent="0.25">
      <c r="A43" s="37" t="s">
        <v>18</v>
      </c>
      <c r="B43" s="27">
        <f>SUM(B38:B42)</f>
        <v>99.15</v>
      </c>
      <c r="C43" s="19">
        <f t="shared" ref="C43:L43" si="5">SUM(C38:C42)</f>
        <v>168</v>
      </c>
      <c r="D43" s="19">
        <f t="shared" si="5"/>
        <v>150</v>
      </c>
      <c r="E43" s="19">
        <f t="shared" si="5"/>
        <v>18</v>
      </c>
      <c r="F43" s="19">
        <f t="shared" si="5"/>
        <v>0</v>
      </c>
      <c r="G43" s="19">
        <f>SUM(G38:G42)</f>
        <v>2</v>
      </c>
      <c r="H43" s="19">
        <f>SUM(H38:H42)</f>
        <v>6</v>
      </c>
      <c r="I43" s="19">
        <f t="shared" si="5"/>
        <v>1</v>
      </c>
      <c r="J43" s="19">
        <f t="shared" si="5"/>
        <v>116</v>
      </c>
      <c r="K43" s="19">
        <f t="shared" si="5"/>
        <v>3</v>
      </c>
      <c r="L43" s="19">
        <f t="shared" si="5"/>
        <v>40</v>
      </c>
    </row>
    <row r="44" spans="1:12" ht="15" x14ac:dyDescent="0.25">
      <c r="A44" s="46" t="s">
        <v>24</v>
      </c>
      <c r="B44" s="31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2" ht="15.75" customHeight="1" x14ac:dyDescent="0.25">
      <c r="A45" s="29" t="s">
        <v>13</v>
      </c>
      <c r="B45" s="8">
        <v>7</v>
      </c>
      <c r="C45" s="16">
        <v>7</v>
      </c>
      <c r="D45" s="16">
        <v>3</v>
      </c>
      <c r="E45" s="16">
        <v>4</v>
      </c>
      <c r="F45" s="17">
        <v>0</v>
      </c>
      <c r="G45" s="17">
        <v>0</v>
      </c>
      <c r="H45" s="18">
        <v>1</v>
      </c>
      <c r="I45" s="17">
        <v>0</v>
      </c>
      <c r="J45" s="18">
        <v>5</v>
      </c>
      <c r="K45" s="17">
        <v>0</v>
      </c>
      <c r="L45" s="18">
        <v>1</v>
      </c>
    </row>
    <row r="46" spans="1:12" x14ac:dyDescent="0.25">
      <c r="A46" s="29" t="s">
        <v>14</v>
      </c>
      <c r="B46" s="8">
        <v>11</v>
      </c>
      <c r="C46" s="16">
        <v>11</v>
      </c>
      <c r="D46" s="16">
        <v>6</v>
      </c>
      <c r="E46" s="16">
        <v>5</v>
      </c>
      <c r="F46" s="17">
        <v>0</v>
      </c>
      <c r="G46" s="18">
        <v>1</v>
      </c>
      <c r="H46" s="17">
        <v>0</v>
      </c>
      <c r="I46" s="17">
        <v>0</v>
      </c>
      <c r="J46" s="18">
        <v>9</v>
      </c>
      <c r="K46" s="17">
        <v>0</v>
      </c>
      <c r="L46" s="18">
        <v>1</v>
      </c>
    </row>
    <row r="47" spans="1:12" x14ac:dyDescent="0.25">
      <c r="A47" s="29" t="s">
        <v>15</v>
      </c>
      <c r="B47" s="8">
        <v>4</v>
      </c>
      <c r="C47" s="16">
        <v>4</v>
      </c>
      <c r="D47" s="16">
        <v>2</v>
      </c>
      <c r="E47" s="16">
        <v>2</v>
      </c>
      <c r="F47" s="17">
        <v>0</v>
      </c>
      <c r="G47" s="17">
        <v>0</v>
      </c>
      <c r="H47" s="18">
        <v>1</v>
      </c>
      <c r="I47" s="17">
        <v>0</v>
      </c>
      <c r="J47" s="18">
        <v>2</v>
      </c>
      <c r="K47" s="17">
        <v>0</v>
      </c>
      <c r="L47" s="18">
        <v>1</v>
      </c>
    </row>
    <row r="48" spans="1:12" x14ac:dyDescent="0.25">
      <c r="A48" s="29" t="s">
        <v>16</v>
      </c>
      <c r="B48" s="8">
        <v>5.23</v>
      </c>
      <c r="C48" s="16">
        <v>15</v>
      </c>
      <c r="D48" s="16">
        <v>8</v>
      </c>
      <c r="E48" s="16">
        <v>7</v>
      </c>
      <c r="F48" s="17">
        <v>0</v>
      </c>
      <c r="G48" s="17">
        <v>0</v>
      </c>
      <c r="H48" s="17">
        <v>0</v>
      </c>
      <c r="I48" s="17">
        <v>0</v>
      </c>
      <c r="J48" s="18">
        <v>10</v>
      </c>
      <c r="K48" s="17">
        <v>0</v>
      </c>
      <c r="L48" s="18">
        <v>5</v>
      </c>
    </row>
    <row r="49" spans="1:12" x14ac:dyDescent="0.25">
      <c r="A49" s="29" t="s">
        <v>17</v>
      </c>
      <c r="B49" s="8">
        <v>5</v>
      </c>
      <c r="C49" s="16">
        <v>6</v>
      </c>
      <c r="D49" s="16">
        <v>3</v>
      </c>
      <c r="E49" s="16">
        <v>3</v>
      </c>
      <c r="F49" s="17">
        <v>0</v>
      </c>
      <c r="G49" s="17">
        <v>0</v>
      </c>
      <c r="H49" s="17">
        <v>0</v>
      </c>
      <c r="I49" s="18">
        <v>1</v>
      </c>
      <c r="J49" s="18">
        <v>2</v>
      </c>
      <c r="K49" s="18">
        <v>1</v>
      </c>
      <c r="L49" s="18">
        <v>2</v>
      </c>
    </row>
    <row r="50" spans="1:12" ht="15" x14ac:dyDescent="0.25">
      <c r="A50" s="37" t="s">
        <v>18</v>
      </c>
      <c r="B50" s="27">
        <f>SUM(B45:B49)</f>
        <v>32.230000000000004</v>
      </c>
      <c r="C50" s="19">
        <f t="shared" ref="C50:L50" si="6">SUM(C45:C49)</f>
        <v>43</v>
      </c>
      <c r="D50" s="19">
        <f t="shared" si="6"/>
        <v>22</v>
      </c>
      <c r="E50" s="19">
        <f t="shared" si="6"/>
        <v>21</v>
      </c>
      <c r="F50" s="19">
        <f t="shared" si="6"/>
        <v>0</v>
      </c>
      <c r="G50" s="19">
        <f>SUM(G45:G49)</f>
        <v>1</v>
      </c>
      <c r="H50" s="19">
        <f>SUM(H45:H49)</f>
        <v>2</v>
      </c>
      <c r="I50" s="19">
        <f t="shared" si="6"/>
        <v>1</v>
      </c>
      <c r="J50" s="19">
        <f t="shared" si="6"/>
        <v>28</v>
      </c>
      <c r="K50" s="19">
        <f t="shared" si="6"/>
        <v>1</v>
      </c>
      <c r="L50" s="19">
        <f t="shared" si="6"/>
        <v>10</v>
      </c>
    </row>
    <row r="51" spans="1:12" ht="15" x14ac:dyDescent="0.25">
      <c r="A51" s="46" t="s">
        <v>25</v>
      </c>
      <c r="B51" s="31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x14ac:dyDescent="0.25">
      <c r="A52" s="29" t="s">
        <v>16</v>
      </c>
      <c r="B52" s="8">
        <v>16.59</v>
      </c>
      <c r="C52" s="16">
        <v>46</v>
      </c>
      <c r="D52" s="16">
        <v>17</v>
      </c>
      <c r="E52" s="16">
        <v>29</v>
      </c>
      <c r="F52" s="18">
        <v>1</v>
      </c>
      <c r="G52" s="17">
        <v>0</v>
      </c>
      <c r="H52" s="17">
        <v>0</v>
      </c>
      <c r="I52" s="17">
        <v>0</v>
      </c>
      <c r="J52" s="18">
        <v>35</v>
      </c>
      <c r="K52" s="17">
        <v>0</v>
      </c>
      <c r="L52" s="18">
        <v>10</v>
      </c>
    </row>
    <row r="53" spans="1:12" x14ac:dyDescent="0.25">
      <c r="A53" s="29" t="s">
        <v>17</v>
      </c>
      <c r="B53" s="8">
        <v>1</v>
      </c>
      <c r="C53" s="16">
        <v>1</v>
      </c>
      <c r="D53" s="16">
        <v>0</v>
      </c>
      <c r="E53" s="16">
        <v>1</v>
      </c>
      <c r="F53" s="17">
        <v>0</v>
      </c>
      <c r="G53" s="17">
        <v>0</v>
      </c>
      <c r="H53" s="17">
        <v>0</v>
      </c>
      <c r="I53" s="17">
        <v>0</v>
      </c>
      <c r="J53" s="18">
        <v>1</v>
      </c>
      <c r="K53" s="17">
        <v>0</v>
      </c>
      <c r="L53" s="17">
        <v>0</v>
      </c>
    </row>
    <row r="54" spans="1:12" ht="15" x14ac:dyDescent="0.25">
      <c r="A54" s="37" t="s">
        <v>18</v>
      </c>
      <c r="B54" s="27">
        <f>SUM(B52:B53)</f>
        <v>17.59</v>
      </c>
      <c r="C54" s="19">
        <f t="shared" ref="C54:L54" si="7">SUM(C52:C53)</f>
        <v>47</v>
      </c>
      <c r="D54" s="19">
        <f t="shared" si="7"/>
        <v>17</v>
      </c>
      <c r="E54" s="19">
        <f t="shared" si="7"/>
        <v>30</v>
      </c>
      <c r="F54" s="19">
        <f t="shared" si="7"/>
        <v>1</v>
      </c>
      <c r="G54" s="19">
        <f>SUM(G52:G53)</f>
        <v>0</v>
      </c>
      <c r="H54" s="19">
        <f>SUM(H52:H53)</f>
        <v>0</v>
      </c>
      <c r="I54" s="19">
        <f t="shared" si="7"/>
        <v>0</v>
      </c>
      <c r="J54" s="19">
        <f t="shared" si="7"/>
        <v>36</v>
      </c>
      <c r="K54" s="19">
        <f t="shared" si="7"/>
        <v>0</v>
      </c>
      <c r="L54" s="19">
        <f t="shared" si="7"/>
        <v>10</v>
      </c>
    </row>
    <row r="55" spans="1:12" ht="15" x14ac:dyDescent="0.25">
      <c r="A55" s="46" t="s">
        <v>26</v>
      </c>
      <c r="B55" s="31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x14ac:dyDescent="0.25">
      <c r="A56" s="29" t="s">
        <v>14</v>
      </c>
      <c r="B56" s="8">
        <v>2</v>
      </c>
      <c r="C56" s="16">
        <v>2</v>
      </c>
      <c r="D56" s="16">
        <v>2</v>
      </c>
      <c r="E56" s="16">
        <v>0</v>
      </c>
      <c r="F56" s="17">
        <v>0</v>
      </c>
      <c r="G56" s="17">
        <v>0</v>
      </c>
      <c r="H56" s="18">
        <v>1</v>
      </c>
      <c r="I56" s="17">
        <v>0</v>
      </c>
      <c r="J56" s="18">
        <v>1</v>
      </c>
      <c r="K56" s="17">
        <v>0</v>
      </c>
      <c r="L56" s="17">
        <v>0</v>
      </c>
    </row>
    <row r="57" spans="1:12" x14ac:dyDescent="0.25">
      <c r="A57" s="29" t="s">
        <v>15</v>
      </c>
      <c r="B57" s="8">
        <v>5.5</v>
      </c>
      <c r="C57" s="16">
        <v>6</v>
      </c>
      <c r="D57" s="16">
        <v>5</v>
      </c>
      <c r="E57" s="16">
        <v>1</v>
      </c>
      <c r="F57" s="17">
        <v>0</v>
      </c>
      <c r="G57" s="17">
        <v>0</v>
      </c>
      <c r="H57" s="18">
        <v>1</v>
      </c>
      <c r="I57" s="17">
        <v>0</v>
      </c>
      <c r="J57" s="18">
        <v>1</v>
      </c>
      <c r="K57" s="17">
        <v>0</v>
      </c>
      <c r="L57" s="18">
        <v>4</v>
      </c>
    </row>
    <row r="58" spans="1:12" x14ac:dyDescent="0.25">
      <c r="A58" s="29" t="s">
        <v>16</v>
      </c>
      <c r="B58" s="8">
        <v>1.1000000000000001</v>
      </c>
      <c r="C58" s="16">
        <v>5</v>
      </c>
      <c r="D58" s="16">
        <v>2</v>
      </c>
      <c r="E58" s="16">
        <v>3</v>
      </c>
      <c r="F58" s="17">
        <v>0</v>
      </c>
      <c r="G58" s="17">
        <v>0</v>
      </c>
      <c r="H58" s="17">
        <v>0</v>
      </c>
      <c r="I58" s="17">
        <v>0</v>
      </c>
      <c r="J58" s="18">
        <v>3</v>
      </c>
      <c r="K58" s="17">
        <v>0</v>
      </c>
      <c r="L58" s="18">
        <v>2</v>
      </c>
    </row>
    <row r="59" spans="1:12" ht="15" x14ac:dyDescent="0.25">
      <c r="A59" s="37" t="s">
        <v>18</v>
      </c>
      <c r="B59" s="27">
        <f>SUM(B56:B58)</f>
        <v>8.6</v>
      </c>
      <c r="C59" s="19">
        <f t="shared" ref="C59:L59" si="8">SUM(C56:C58)</f>
        <v>13</v>
      </c>
      <c r="D59" s="19">
        <f t="shared" si="8"/>
        <v>9</v>
      </c>
      <c r="E59" s="19">
        <f t="shared" si="8"/>
        <v>4</v>
      </c>
      <c r="F59" s="19">
        <f t="shared" si="8"/>
        <v>0</v>
      </c>
      <c r="G59" s="19">
        <f>SUM(G56:G58)</f>
        <v>0</v>
      </c>
      <c r="H59" s="19">
        <f>SUM(H56:H58)</f>
        <v>2</v>
      </c>
      <c r="I59" s="19">
        <f t="shared" si="8"/>
        <v>0</v>
      </c>
      <c r="J59" s="19">
        <f t="shared" si="8"/>
        <v>5</v>
      </c>
      <c r="K59" s="19">
        <f t="shared" si="8"/>
        <v>0</v>
      </c>
      <c r="L59" s="19">
        <f t="shared" si="8"/>
        <v>6</v>
      </c>
    </row>
    <row r="60" spans="1:12" ht="15" x14ac:dyDescent="0.25">
      <c r="A60" s="46" t="s">
        <v>27</v>
      </c>
      <c r="B60" s="31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 x14ac:dyDescent="0.25">
      <c r="A61" s="29" t="s">
        <v>16</v>
      </c>
      <c r="B61" s="8">
        <v>1.75</v>
      </c>
      <c r="C61" s="16">
        <v>4</v>
      </c>
      <c r="D61" s="16">
        <v>2</v>
      </c>
      <c r="E61" s="16">
        <v>2</v>
      </c>
      <c r="F61" s="17">
        <v>0</v>
      </c>
      <c r="G61" s="17">
        <v>0</v>
      </c>
      <c r="H61" s="17">
        <v>0</v>
      </c>
      <c r="I61" s="17">
        <v>0</v>
      </c>
      <c r="J61" s="18">
        <v>4</v>
      </c>
      <c r="K61" s="17">
        <v>0</v>
      </c>
      <c r="L61" s="17">
        <v>0</v>
      </c>
    </row>
    <row r="62" spans="1:12" ht="15" x14ac:dyDescent="0.25">
      <c r="A62" s="37" t="s">
        <v>18</v>
      </c>
      <c r="B62" s="27">
        <f>SUM(B61)</f>
        <v>1.75</v>
      </c>
      <c r="C62" s="19">
        <f t="shared" ref="C62:L62" si="9">SUM(C61)</f>
        <v>4</v>
      </c>
      <c r="D62" s="19">
        <f t="shared" si="9"/>
        <v>2</v>
      </c>
      <c r="E62" s="19">
        <f t="shared" si="9"/>
        <v>2</v>
      </c>
      <c r="F62" s="19">
        <f t="shared" si="9"/>
        <v>0</v>
      </c>
      <c r="G62" s="19">
        <f>SUM(G61)</f>
        <v>0</v>
      </c>
      <c r="H62" s="19">
        <f>SUM(H61)</f>
        <v>0</v>
      </c>
      <c r="I62" s="19">
        <f t="shared" si="9"/>
        <v>0</v>
      </c>
      <c r="J62" s="19">
        <f t="shared" si="9"/>
        <v>4</v>
      </c>
      <c r="K62" s="19">
        <f t="shared" si="9"/>
        <v>0</v>
      </c>
      <c r="L62" s="19">
        <f t="shared" si="9"/>
        <v>0</v>
      </c>
    </row>
    <row r="63" spans="1:12" ht="15" x14ac:dyDescent="0.25">
      <c r="A63" s="46" t="s">
        <v>28</v>
      </c>
      <c r="B63" s="31"/>
      <c r="C63" s="43"/>
      <c r="D63" s="43"/>
      <c r="E63" s="43"/>
      <c r="F63" s="43"/>
      <c r="G63" s="43"/>
      <c r="H63" s="43"/>
      <c r="I63" s="43"/>
      <c r="J63" s="43"/>
      <c r="K63" s="43"/>
      <c r="L63" s="43"/>
    </row>
    <row r="64" spans="1:12" x14ac:dyDescent="0.25">
      <c r="A64" s="29" t="s">
        <v>16</v>
      </c>
      <c r="B64" s="8">
        <v>15.88</v>
      </c>
      <c r="C64" s="16">
        <v>24</v>
      </c>
      <c r="D64" s="16">
        <v>15</v>
      </c>
      <c r="E64" s="16">
        <v>9</v>
      </c>
      <c r="F64" s="17">
        <v>0</v>
      </c>
      <c r="G64" s="17">
        <v>0</v>
      </c>
      <c r="H64" s="18">
        <v>2</v>
      </c>
      <c r="I64" s="18">
        <v>2</v>
      </c>
      <c r="J64" s="18">
        <v>18</v>
      </c>
      <c r="K64" s="17">
        <v>0</v>
      </c>
      <c r="L64" s="18">
        <v>2</v>
      </c>
    </row>
    <row r="65" spans="1:12" ht="15" x14ac:dyDescent="0.25">
      <c r="A65" s="37" t="s">
        <v>18</v>
      </c>
      <c r="B65" s="27">
        <f>SUM(B64)</f>
        <v>15.88</v>
      </c>
      <c r="C65" s="19">
        <f t="shared" ref="C65:L65" si="10">SUM(C64)</f>
        <v>24</v>
      </c>
      <c r="D65" s="19">
        <f t="shared" si="10"/>
        <v>15</v>
      </c>
      <c r="E65" s="19">
        <f t="shared" si="10"/>
        <v>9</v>
      </c>
      <c r="F65" s="19">
        <f t="shared" si="10"/>
        <v>0</v>
      </c>
      <c r="G65" s="19">
        <f>SUM(G64)</f>
        <v>0</v>
      </c>
      <c r="H65" s="19">
        <f>SUM(H64)</f>
        <v>2</v>
      </c>
      <c r="I65" s="19">
        <f t="shared" si="10"/>
        <v>2</v>
      </c>
      <c r="J65" s="19">
        <f t="shared" si="10"/>
        <v>18</v>
      </c>
      <c r="K65" s="19">
        <f t="shared" si="10"/>
        <v>0</v>
      </c>
      <c r="L65" s="19">
        <f t="shared" si="10"/>
        <v>2</v>
      </c>
    </row>
    <row r="66" spans="1:12" ht="15" x14ac:dyDescent="0.25">
      <c r="A66" s="45" t="s">
        <v>29</v>
      </c>
      <c r="B66" s="31"/>
      <c r="C66" s="43"/>
      <c r="D66" s="43"/>
      <c r="E66" s="43"/>
      <c r="F66" s="43"/>
      <c r="G66" s="43"/>
      <c r="H66" s="43"/>
      <c r="I66" s="43"/>
      <c r="J66" s="43"/>
      <c r="K66" s="43"/>
      <c r="L66" s="43"/>
    </row>
    <row r="67" spans="1:12" ht="15" x14ac:dyDescent="0.25">
      <c r="A67" s="29" t="s">
        <v>13</v>
      </c>
      <c r="B67" s="9">
        <f t="shared" ref="B67:L67" si="11">B5+B12+B19+B26+B32+B38+B45</f>
        <v>120.08</v>
      </c>
      <c r="C67" s="20">
        <f t="shared" si="11"/>
        <v>122</v>
      </c>
      <c r="D67" s="20">
        <f t="shared" si="11"/>
        <v>51</v>
      </c>
      <c r="E67" s="20">
        <f t="shared" si="11"/>
        <v>71</v>
      </c>
      <c r="F67" s="20">
        <f t="shared" si="11"/>
        <v>0</v>
      </c>
      <c r="G67" s="20">
        <f t="shared" si="11"/>
        <v>4</v>
      </c>
      <c r="H67" s="20">
        <f t="shared" si="11"/>
        <v>17</v>
      </c>
      <c r="I67" s="20">
        <f t="shared" si="11"/>
        <v>6</v>
      </c>
      <c r="J67" s="20">
        <f t="shared" si="11"/>
        <v>90</v>
      </c>
      <c r="K67" s="20">
        <f t="shared" si="11"/>
        <v>0</v>
      </c>
      <c r="L67" s="20">
        <f t="shared" si="11"/>
        <v>5</v>
      </c>
    </row>
    <row r="68" spans="1:12" ht="15" x14ac:dyDescent="0.25">
      <c r="A68" s="29" t="s">
        <v>14</v>
      </c>
      <c r="B68" s="9">
        <f t="shared" ref="B68:L68" si="12">B6+B13+B20+B27+B33+B39+B46+B56</f>
        <v>198.5</v>
      </c>
      <c r="C68" s="20">
        <f t="shared" si="12"/>
        <v>199</v>
      </c>
      <c r="D68" s="20">
        <f t="shared" si="12"/>
        <v>95</v>
      </c>
      <c r="E68" s="20">
        <f t="shared" si="12"/>
        <v>104</v>
      </c>
      <c r="F68" s="20">
        <f t="shared" si="12"/>
        <v>0</v>
      </c>
      <c r="G68" s="20">
        <f t="shared" si="12"/>
        <v>18</v>
      </c>
      <c r="H68" s="20">
        <f t="shared" si="12"/>
        <v>29</v>
      </c>
      <c r="I68" s="20">
        <f t="shared" si="12"/>
        <v>9</v>
      </c>
      <c r="J68" s="20">
        <f t="shared" si="12"/>
        <v>126</v>
      </c>
      <c r="K68" s="20">
        <f t="shared" si="12"/>
        <v>3</v>
      </c>
      <c r="L68" s="20">
        <f t="shared" si="12"/>
        <v>14</v>
      </c>
    </row>
    <row r="69" spans="1:12" ht="15" x14ac:dyDescent="0.25">
      <c r="A69" s="29" t="s">
        <v>15</v>
      </c>
      <c r="B69" s="9">
        <f t="shared" ref="B69:L69" si="13">B7+B14+B21+B28+B34+B40+B47+B57</f>
        <v>169.5</v>
      </c>
      <c r="C69" s="20">
        <f t="shared" si="13"/>
        <v>170</v>
      </c>
      <c r="D69" s="20">
        <f t="shared" si="13"/>
        <v>94</v>
      </c>
      <c r="E69" s="20">
        <f t="shared" si="13"/>
        <v>76</v>
      </c>
      <c r="F69" s="20">
        <f t="shared" si="13"/>
        <v>0</v>
      </c>
      <c r="G69" s="20">
        <f t="shared" si="13"/>
        <v>2</v>
      </c>
      <c r="H69" s="20">
        <f t="shared" si="13"/>
        <v>17</v>
      </c>
      <c r="I69" s="20">
        <f t="shared" si="13"/>
        <v>9</v>
      </c>
      <c r="J69" s="20">
        <f t="shared" si="13"/>
        <v>67</v>
      </c>
      <c r="K69" s="20">
        <f t="shared" si="13"/>
        <v>9</v>
      </c>
      <c r="L69" s="20">
        <f t="shared" si="13"/>
        <v>66</v>
      </c>
    </row>
    <row r="70" spans="1:12" ht="15" x14ac:dyDescent="0.25">
      <c r="A70" s="29" t="s">
        <v>16</v>
      </c>
      <c r="B70" s="9">
        <f t="shared" ref="B70:L70" si="14">B8+B15+B22+B29+B35+B41+B48+B52+B58+B61+B64</f>
        <v>390.5</v>
      </c>
      <c r="C70" s="20">
        <f t="shared" si="14"/>
        <v>710</v>
      </c>
      <c r="D70" s="20">
        <f t="shared" si="14"/>
        <v>406</v>
      </c>
      <c r="E70" s="20">
        <f t="shared" si="14"/>
        <v>304</v>
      </c>
      <c r="F70" s="20">
        <f t="shared" si="14"/>
        <v>2</v>
      </c>
      <c r="G70" s="20">
        <f t="shared" si="14"/>
        <v>22</v>
      </c>
      <c r="H70" s="20">
        <f t="shared" si="14"/>
        <v>29</v>
      </c>
      <c r="I70" s="20">
        <f t="shared" si="14"/>
        <v>14</v>
      </c>
      <c r="J70" s="20">
        <f t="shared" si="14"/>
        <v>491</v>
      </c>
      <c r="K70" s="20">
        <f t="shared" si="14"/>
        <v>16</v>
      </c>
      <c r="L70" s="20">
        <f t="shared" si="14"/>
        <v>136</v>
      </c>
    </row>
    <row r="71" spans="1:12" ht="15" x14ac:dyDescent="0.25">
      <c r="A71" s="29" t="s">
        <v>17</v>
      </c>
      <c r="B71" s="5">
        <f t="shared" ref="B71:L71" si="15">B9+B16+B23+B42+B49+B53</f>
        <v>17</v>
      </c>
      <c r="C71" s="20">
        <f t="shared" si="15"/>
        <v>18</v>
      </c>
      <c r="D71" s="20">
        <f t="shared" si="15"/>
        <v>14</v>
      </c>
      <c r="E71" s="20">
        <f t="shared" si="15"/>
        <v>4</v>
      </c>
      <c r="F71" s="20">
        <f t="shared" si="15"/>
        <v>0</v>
      </c>
      <c r="G71" s="20">
        <f t="shared" si="15"/>
        <v>1</v>
      </c>
      <c r="H71" s="20">
        <f t="shared" si="15"/>
        <v>0</v>
      </c>
      <c r="I71" s="20">
        <f t="shared" si="15"/>
        <v>1</v>
      </c>
      <c r="J71" s="20">
        <f t="shared" si="15"/>
        <v>10</v>
      </c>
      <c r="K71" s="20">
        <f t="shared" si="15"/>
        <v>1</v>
      </c>
      <c r="L71" s="20">
        <f t="shared" si="15"/>
        <v>5</v>
      </c>
    </row>
    <row r="72" spans="1:12" ht="15" x14ac:dyDescent="0.25">
      <c r="A72" s="30" t="s">
        <v>18</v>
      </c>
      <c r="B72" s="21">
        <f>SUM(B67:B71)</f>
        <v>895.57999999999993</v>
      </c>
      <c r="C72" s="22">
        <f>SUM(C67:C71)</f>
        <v>1219</v>
      </c>
      <c r="D72" s="22">
        <f t="shared" ref="D72:L72" si="16">SUM(D67:D71)</f>
        <v>660</v>
      </c>
      <c r="E72" s="22">
        <f t="shared" si="16"/>
        <v>559</v>
      </c>
      <c r="F72" s="22">
        <f t="shared" si="16"/>
        <v>2</v>
      </c>
      <c r="G72" s="22">
        <f>SUM(G67:G71)</f>
        <v>47</v>
      </c>
      <c r="H72" s="22">
        <f>SUM(H67:H71)</f>
        <v>92</v>
      </c>
      <c r="I72" s="22">
        <f t="shared" si="16"/>
        <v>39</v>
      </c>
      <c r="J72" s="22">
        <f t="shared" si="16"/>
        <v>784</v>
      </c>
      <c r="K72" s="22">
        <f t="shared" si="16"/>
        <v>29</v>
      </c>
      <c r="L72" s="22">
        <f t="shared" si="16"/>
        <v>226</v>
      </c>
    </row>
  </sheetData>
  <pageMargins left="0.7" right="0.7" top="0.75" bottom="0.75" header="0.3" footer="0.3"/>
  <pageSetup scale="72" orientation="landscape" r:id="rId1"/>
  <headerFooter>
    <oddHeader>&amp;L&amp;"-,Bold"Faculty and Staff&amp;C&amp;"-,Bold"Table 45&amp;R&amp;"-,Bold"Faculty Diversity: Summary of Faculty Rank by College</oddHeader>
    <oddFooter xml:space="preserve">&amp;L&amp;"-,Bold"Office of Institutional Research, UMass Boston </oddFooter>
  </headerFooter>
  <rowBreaks count="1" manualBreakCount="1">
    <brk id="36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5"/>
  <sheetViews>
    <sheetView topLeftCell="A55" zoomScaleNormal="100" workbookViewId="0">
      <selection activeCell="S19" sqref="S19"/>
    </sheetView>
  </sheetViews>
  <sheetFormatPr defaultColWidth="11.42578125" defaultRowHeight="15.75" x14ac:dyDescent="0.25"/>
  <cols>
    <col min="1" max="1" width="27.42578125" style="33" customWidth="1"/>
    <col min="2" max="5" width="9.42578125" style="7" customWidth="1"/>
    <col min="6" max="6" width="14.28515625" style="4" customWidth="1"/>
    <col min="7" max="7" width="9.28515625" style="4" customWidth="1"/>
    <col min="8" max="8" width="11.7109375" style="4" customWidth="1"/>
    <col min="9" max="9" width="9.42578125" style="4" customWidth="1"/>
    <col min="10" max="10" width="8.7109375" style="4" customWidth="1"/>
    <col min="11" max="11" width="12.42578125" style="4" customWidth="1"/>
    <col min="12" max="12" width="11" style="4" customWidth="1"/>
    <col min="13" max="14" width="9.140625" style="1" customWidth="1"/>
    <col min="15" max="15" width="9.140625" customWidth="1"/>
    <col min="16" max="256" width="8.85546875" customWidth="1"/>
  </cols>
  <sheetData>
    <row r="1" spans="1:14" ht="18.75" x14ac:dyDescent="0.3">
      <c r="A1" s="10" t="s">
        <v>50</v>
      </c>
    </row>
    <row r="2" spans="1:14" ht="48" thickBot="1" x14ac:dyDescent="0.3">
      <c r="A2" s="34"/>
      <c r="B2" s="35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7</v>
      </c>
      <c r="H2" s="36" t="s">
        <v>6</v>
      </c>
      <c r="I2" s="36" t="s">
        <v>8</v>
      </c>
      <c r="J2" s="36" t="s">
        <v>9</v>
      </c>
      <c r="K2" s="36" t="s">
        <v>10</v>
      </c>
      <c r="L2" s="36" t="s">
        <v>11</v>
      </c>
      <c r="M2" s="2"/>
      <c r="N2" s="2"/>
    </row>
    <row r="3" spans="1:14" x14ac:dyDescent="0.25">
      <c r="A3" s="47" t="s">
        <v>12</v>
      </c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2"/>
      <c r="N3" s="2"/>
    </row>
    <row r="4" spans="1:14" x14ac:dyDescent="0.25">
      <c r="A4" s="29" t="s">
        <v>13</v>
      </c>
      <c r="B4" s="8">
        <v>47.13</v>
      </c>
      <c r="C4" s="6">
        <v>49</v>
      </c>
      <c r="D4" s="6">
        <v>26</v>
      </c>
      <c r="E4" s="6">
        <v>23</v>
      </c>
      <c r="F4" s="4">
        <v>0</v>
      </c>
      <c r="G4" s="3">
        <v>3</v>
      </c>
      <c r="H4" s="3">
        <v>3</v>
      </c>
      <c r="I4" s="3">
        <v>2</v>
      </c>
      <c r="J4" s="3">
        <v>41</v>
      </c>
      <c r="K4" s="4">
        <v>0</v>
      </c>
      <c r="L4" s="4">
        <v>0</v>
      </c>
    </row>
    <row r="5" spans="1:14" x14ac:dyDescent="0.25">
      <c r="A5" s="29" t="s">
        <v>14</v>
      </c>
      <c r="B5" s="8">
        <v>90.5</v>
      </c>
      <c r="C5" s="6">
        <v>91</v>
      </c>
      <c r="D5" s="6">
        <v>48</v>
      </c>
      <c r="E5" s="6">
        <v>43</v>
      </c>
      <c r="F5" s="4">
        <v>0</v>
      </c>
      <c r="G5" s="3">
        <v>10</v>
      </c>
      <c r="H5" s="3">
        <v>10</v>
      </c>
      <c r="I5" s="3">
        <v>5</v>
      </c>
      <c r="J5" s="3">
        <v>57</v>
      </c>
      <c r="K5" s="3">
        <v>2</v>
      </c>
      <c r="L5" s="3">
        <v>7</v>
      </c>
    </row>
    <row r="6" spans="1:14" x14ac:dyDescent="0.25">
      <c r="A6" s="29" t="s">
        <v>15</v>
      </c>
      <c r="B6" s="8">
        <v>77</v>
      </c>
      <c r="C6" s="6">
        <v>77</v>
      </c>
      <c r="D6" s="6">
        <v>48</v>
      </c>
      <c r="E6" s="6">
        <v>29</v>
      </c>
      <c r="F6" s="4">
        <v>1</v>
      </c>
      <c r="G6" s="3">
        <v>8</v>
      </c>
      <c r="H6" s="3">
        <v>3</v>
      </c>
      <c r="I6" s="3">
        <v>6</v>
      </c>
      <c r="J6" s="3">
        <v>39</v>
      </c>
      <c r="K6" s="3">
        <v>10</v>
      </c>
      <c r="L6" s="3">
        <v>10</v>
      </c>
    </row>
    <row r="7" spans="1:14" x14ac:dyDescent="0.25">
      <c r="A7" s="29" t="s">
        <v>16</v>
      </c>
      <c r="B7" s="8">
        <v>133.66</v>
      </c>
      <c r="C7" s="6">
        <v>176</v>
      </c>
      <c r="D7" s="6">
        <v>103</v>
      </c>
      <c r="E7" s="6">
        <v>73</v>
      </c>
      <c r="F7" s="4">
        <v>1</v>
      </c>
      <c r="G7" s="3">
        <v>8</v>
      </c>
      <c r="H7" s="3">
        <v>6</v>
      </c>
      <c r="I7" s="3">
        <v>3</v>
      </c>
      <c r="J7" s="3">
        <v>130</v>
      </c>
      <c r="K7" s="3">
        <v>6</v>
      </c>
      <c r="L7" s="3">
        <v>22</v>
      </c>
    </row>
    <row r="8" spans="1:14" x14ac:dyDescent="0.25">
      <c r="A8" s="29" t="s">
        <v>17</v>
      </c>
      <c r="B8" s="8">
        <v>5</v>
      </c>
      <c r="C8" s="6">
        <v>5</v>
      </c>
      <c r="D8" s="6">
        <v>4</v>
      </c>
      <c r="E8" s="6">
        <v>1</v>
      </c>
      <c r="F8" s="4">
        <v>0</v>
      </c>
      <c r="G8" s="4">
        <v>0</v>
      </c>
      <c r="H8" s="4">
        <v>0</v>
      </c>
      <c r="I8" s="4">
        <v>0</v>
      </c>
      <c r="J8" s="4">
        <v>4</v>
      </c>
      <c r="K8" s="4">
        <v>1</v>
      </c>
      <c r="L8" s="3">
        <v>0</v>
      </c>
    </row>
    <row r="9" spans="1:14" ht="15" x14ac:dyDescent="0.25">
      <c r="A9" s="37" t="s">
        <v>18</v>
      </c>
      <c r="B9" s="27">
        <f>SUM(B4:B8)</f>
        <v>353.28999999999996</v>
      </c>
      <c r="C9" s="12">
        <f t="shared" ref="C9:L9" si="0">SUM(C4:C8)</f>
        <v>398</v>
      </c>
      <c r="D9" s="12">
        <f t="shared" si="0"/>
        <v>229</v>
      </c>
      <c r="E9" s="12">
        <f t="shared" si="0"/>
        <v>169</v>
      </c>
      <c r="F9" s="12">
        <f t="shared" si="0"/>
        <v>2</v>
      </c>
      <c r="G9" s="12">
        <f t="shared" si="0"/>
        <v>29</v>
      </c>
      <c r="H9" s="12">
        <f t="shared" si="0"/>
        <v>22</v>
      </c>
      <c r="I9" s="12">
        <f t="shared" si="0"/>
        <v>16</v>
      </c>
      <c r="J9" s="12">
        <f t="shared" si="0"/>
        <v>271</v>
      </c>
      <c r="K9" s="12">
        <f t="shared" si="0"/>
        <v>19</v>
      </c>
      <c r="L9" s="12">
        <f t="shared" si="0"/>
        <v>39</v>
      </c>
    </row>
    <row r="10" spans="1:14" ht="15" x14ac:dyDescent="0.25">
      <c r="A10" s="46" t="s">
        <v>19</v>
      </c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x14ac:dyDescent="0.25">
      <c r="A11" s="29" t="s">
        <v>13</v>
      </c>
      <c r="B11" s="8">
        <v>28</v>
      </c>
      <c r="C11" s="13">
        <v>28</v>
      </c>
      <c r="D11" s="13">
        <v>3</v>
      </c>
      <c r="E11" s="13">
        <v>25</v>
      </c>
      <c r="F11" s="14">
        <v>0</v>
      </c>
      <c r="G11" s="15">
        <v>8</v>
      </c>
      <c r="H11" s="15">
        <v>1</v>
      </c>
      <c r="I11" s="15">
        <v>0</v>
      </c>
      <c r="J11" s="15">
        <v>18</v>
      </c>
      <c r="K11" s="14">
        <v>0</v>
      </c>
      <c r="L11" s="15">
        <v>1</v>
      </c>
    </row>
    <row r="12" spans="1:14" x14ac:dyDescent="0.25">
      <c r="A12" s="29" t="s">
        <v>14</v>
      </c>
      <c r="B12" s="8">
        <v>48</v>
      </c>
      <c r="C12" s="13">
        <v>48</v>
      </c>
      <c r="D12" s="13">
        <v>14</v>
      </c>
      <c r="E12" s="13">
        <v>34</v>
      </c>
      <c r="F12" s="14">
        <v>0</v>
      </c>
      <c r="G12" s="15">
        <v>9</v>
      </c>
      <c r="H12" s="14">
        <v>0</v>
      </c>
      <c r="I12" s="15">
        <v>2</v>
      </c>
      <c r="J12" s="15">
        <v>35</v>
      </c>
      <c r="K12" s="14">
        <v>1</v>
      </c>
      <c r="L12" s="15">
        <v>1</v>
      </c>
    </row>
    <row r="13" spans="1:14" x14ac:dyDescent="0.25">
      <c r="A13" s="29" t="s">
        <v>15</v>
      </c>
      <c r="B13" s="8">
        <v>24</v>
      </c>
      <c r="C13" s="13">
        <v>24</v>
      </c>
      <c r="D13" s="13">
        <v>7</v>
      </c>
      <c r="E13" s="13">
        <v>17</v>
      </c>
      <c r="F13" s="14">
        <v>0</v>
      </c>
      <c r="G13" s="15">
        <v>2</v>
      </c>
      <c r="H13" s="14">
        <v>0</v>
      </c>
      <c r="I13" s="14">
        <v>0</v>
      </c>
      <c r="J13" s="15">
        <v>14</v>
      </c>
      <c r="K13" s="14">
        <v>2</v>
      </c>
      <c r="L13" s="15">
        <v>6</v>
      </c>
    </row>
    <row r="14" spans="1:14" x14ac:dyDescent="0.25">
      <c r="A14" s="29" t="s">
        <v>16</v>
      </c>
      <c r="B14" s="8">
        <v>50.4</v>
      </c>
      <c r="C14" s="13">
        <v>73</v>
      </c>
      <c r="D14" s="13">
        <v>27</v>
      </c>
      <c r="E14" s="13">
        <v>46</v>
      </c>
      <c r="F14" s="14">
        <v>0</v>
      </c>
      <c r="G14" s="15">
        <v>9</v>
      </c>
      <c r="H14" s="15">
        <v>3</v>
      </c>
      <c r="I14" s="15">
        <v>2</v>
      </c>
      <c r="J14" s="15">
        <v>43</v>
      </c>
      <c r="K14" s="15">
        <v>5</v>
      </c>
      <c r="L14" s="15">
        <v>11</v>
      </c>
    </row>
    <row r="15" spans="1:14" x14ac:dyDescent="0.25">
      <c r="A15" s="29" t="s">
        <v>17</v>
      </c>
      <c r="B15" s="8">
        <v>6</v>
      </c>
      <c r="C15" s="13">
        <v>6</v>
      </c>
      <c r="D15" s="13">
        <v>2</v>
      </c>
      <c r="E15" s="13">
        <v>4</v>
      </c>
      <c r="F15" s="14">
        <v>0</v>
      </c>
      <c r="G15" s="14">
        <v>0</v>
      </c>
      <c r="H15" s="14">
        <v>0</v>
      </c>
      <c r="I15" s="14">
        <v>1</v>
      </c>
      <c r="J15" s="14">
        <v>2</v>
      </c>
      <c r="K15" s="14">
        <v>1</v>
      </c>
      <c r="L15" s="15">
        <v>2</v>
      </c>
    </row>
    <row r="16" spans="1:14" ht="15" x14ac:dyDescent="0.25">
      <c r="A16" s="37" t="s">
        <v>18</v>
      </c>
      <c r="B16" s="27">
        <f>SUM(B11:B15)</f>
        <v>156.4</v>
      </c>
      <c r="C16" s="12">
        <f t="shared" ref="C16:L16" si="1">SUM(C11:C15)</f>
        <v>179</v>
      </c>
      <c r="D16" s="12">
        <f t="shared" si="1"/>
        <v>53</v>
      </c>
      <c r="E16" s="12">
        <f t="shared" si="1"/>
        <v>126</v>
      </c>
      <c r="F16" s="12">
        <f t="shared" si="1"/>
        <v>0</v>
      </c>
      <c r="G16" s="12">
        <f t="shared" si="1"/>
        <v>28</v>
      </c>
      <c r="H16" s="12">
        <f t="shared" si="1"/>
        <v>4</v>
      </c>
      <c r="I16" s="12">
        <f t="shared" si="1"/>
        <v>5</v>
      </c>
      <c r="J16" s="12">
        <f t="shared" si="1"/>
        <v>112</v>
      </c>
      <c r="K16" s="12">
        <f t="shared" si="1"/>
        <v>9</v>
      </c>
      <c r="L16" s="12">
        <f t="shared" si="1"/>
        <v>21</v>
      </c>
    </row>
    <row r="17" spans="1:12" ht="15" x14ac:dyDescent="0.25">
      <c r="A17" s="46" t="s">
        <v>20</v>
      </c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5.75" customHeight="1" x14ac:dyDescent="0.25">
      <c r="A18" s="29" t="s">
        <v>13</v>
      </c>
      <c r="B18" s="8">
        <v>12</v>
      </c>
      <c r="C18" s="13">
        <v>12</v>
      </c>
      <c r="D18" s="13">
        <v>5</v>
      </c>
      <c r="E18" s="13">
        <v>7</v>
      </c>
      <c r="F18" s="14">
        <v>0</v>
      </c>
      <c r="G18" s="15">
        <v>2</v>
      </c>
      <c r="H18" s="14">
        <v>0</v>
      </c>
      <c r="I18" s="15">
        <v>1</v>
      </c>
      <c r="J18" s="15">
        <v>9</v>
      </c>
      <c r="K18" s="14">
        <v>0</v>
      </c>
      <c r="L18" s="14">
        <v>0</v>
      </c>
    </row>
    <row r="19" spans="1:12" x14ac:dyDescent="0.25">
      <c r="A19" s="29" t="s">
        <v>14</v>
      </c>
      <c r="B19" s="8">
        <v>17</v>
      </c>
      <c r="C19" s="13">
        <v>17</v>
      </c>
      <c r="D19" s="13">
        <v>11</v>
      </c>
      <c r="E19" s="13">
        <v>6</v>
      </c>
      <c r="F19" s="14">
        <v>0</v>
      </c>
      <c r="G19" s="15">
        <v>2</v>
      </c>
      <c r="H19" s="15">
        <v>3</v>
      </c>
      <c r="I19" s="15">
        <v>0</v>
      </c>
      <c r="J19" s="15">
        <v>9</v>
      </c>
      <c r="K19" s="14">
        <v>0</v>
      </c>
      <c r="L19" s="15">
        <v>3</v>
      </c>
    </row>
    <row r="20" spans="1:12" x14ac:dyDescent="0.25">
      <c r="A20" s="29" t="s">
        <v>15</v>
      </c>
      <c r="B20" s="8">
        <v>18</v>
      </c>
      <c r="C20" s="13">
        <v>18</v>
      </c>
      <c r="D20" s="13">
        <v>14</v>
      </c>
      <c r="E20" s="13">
        <v>4</v>
      </c>
      <c r="F20" s="14">
        <v>0</v>
      </c>
      <c r="G20" s="15">
        <v>1</v>
      </c>
      <c r="H20" s="14">
        <v>0</v>
      </c>
      <c r="I20" s="15">
        <v>2</v>
      </c>
      <c r="J20" s="15">
        <v>11</v>
      </c>
      <c r="K20" s="14">
        <v>1</v>
      </c>
      <c r="L20" s="15">
        <v>3</v>
      </c>
    </row>
    <row r="21" spans="1:12" x14ac:dyDescent="0.25">
      <c r="A21" s="29" t="s">
        <v>16</v>
      </c>
      <c r="B21" s="8">
        <v>20.78</v>
      </c>
      <c r="C21" s="13">
        <v>52</v>
      </c>
      <c r="D21" s="13">
        <v>38</v>
      </c>
      <c r="E21" s="13">
        <v>14</v>
      </c>
      <c r="F21" s="15">
        <v>1</v>
      </c>
      <c r="G21" s="15">
        <v>3</v>
      </c>
      <c r="H21" s="15">
        <v>5</v>
      </c>
      <c r="I21" s="15">
        <v>1</v>
      </c>
      <c r="J21" s="15">
        <v>36</v>
      </c>
      <c r="K21" s="15">
        <v>0</v>
      </c>
      <c r="L21" s="15">
        <v>6</v>
      </c>
    </row>
    <row r="22" spans="1:12" x14ac:dyDescent="0.25">
      <c r="A22" s="29" t="s">
        <v>17</v>
      </c>
      <c r="B22" s="8">
        <v>3</v>
      </c>
      <c r="C22" s="13">
        <v>3</v>
      </c>
      <c r="D22" s="13">
        <v>2</v>
      </c>
      <c r="E22" s="13">
        <v>1</v>
      </c>
      <c r="F22" s="14">
        <v>0</v>
      </c>
      <c r="G22" s="14">
        <v>0</v>
      </c>
      <c r="H22" s="15">
        <v>0</v>
      </c>
      <c r="I22" s="14">
        <v>0</v>
      </c>
      <c r="J22" s="14">
        <v>2</v>
      </c>
      <c r="K22" s="14">
        <v>0</v>
      </c>
      <c r="L22" s="14">
        <v>1</v>
      </c>
    </row>
    <row r="23" spans="1:12" ht="15" x14ac:dyDescent="0.25">
      <c r="A23" s="37" t="s">
        <v>18</v>
      </c>
      <c r="B23" s="27">
        <f>SUM(B18:B22)</f>
        <v>70.78</v>
      </c>
      <c r="C23" s="12">
        <f t="shared" ref="C23:L23" si="2">SUM(C18:C22)</f>
        <v>102</v>
      </c>
      <c r="D23" s="12">
        <f t="shared" si="2"/>
        <v>70</v>
      </c>
      <c r="E23" s="12">
        <f t="shared" si="2"/>
        <v>32</v>
      </c>
      <c r="F23" s="12">
        <f t="shared" si="2"/>
        <v>1</v>
      </c>
      <c r="G23" s="12">
        <f t="shared" si="2"/>
        <v>8</v>
      </c>
      <c r="H23" s="12">
        <f t="shared" si="2"/>
        <v>8</v>
      </c>
      <c r="I23" s="12">
        <f t="shared" si="2"/>
        <v>4</v>
      </c>
      <c r="J23" s="12">
        <f t="shared" si="2"/>
        <v>67</v>
      </c>
      <c r="K23" s="12">
        <f t="shared" si="2"/>
        <v>1</v>
      </c>
      <c r="L23" s="12">
        <f t="shared" si="2"/>
        <v>13</v>
      </c>
    </row>
    <row r="24" spans="1:12" ht="15" x14ac:dyDescent="0.25">
      <c r="A24" s="46" t="s">
        <v>21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x14ac:dyDescent="0.25">
      <c r="A25" s="29" t="s">
        <v>13</v>
      </c>
      <c r="B25" s="8">
        <v>8</v>
      </c>
      <c r="C25" s="13">
        <v>8</v>
      </c>
      <c r="D25" s="13">
        <v>2</v>
      </c>
      <c r="E25" s="13">
        <v>6</v>
      </c>
      <c r="F25" s="14">
        <v>0</v>
      </c>
      <c r="G25" s="15">
        <v>2</v>
      </c>
      <c r="H25" s="14">
        <v>0</v>
      </c>
      <c r="I25" s="14">
        <v>0</v>
      </c>
      <c r="J25" s="15">
        <v>5</v>
      </c>
      <c r="K25" s="14">
        <v>0</v>
      </c>
      <c r="L25" s="15">
        <v>1</v>
      </c>
    </row>
    <row r="26" spans="1:12" x14ac:dyDescent="0.25">
      <c r="A26" s="29" t="s">
        <v>14</v>
      </c>
      <c r="B26" s="8">
        <v>25</v>
      </c>
      <c r="C26" s="13">
        <v>25</v>
      </c>
      <c r="D26" s="13">
        <v>5</v>
      </c>
      <c r="E26" s="13">
        <v>20</v>
      </c>
      <c r="F26" s="14">
        <v>0</v>
      </c>
      <c r="G26" s="15">
        <v>9</v>
      </c>
      <c r="H26" s="14">
        <v>0</v>
      </c>
      <c r="I26" s="14">
        <v>0</v>
      </c>
      <c r="J26" s="15">
        <v>11</v>
      </c>
      <c r="K26" s="15">
        <v>1</v>
      </c>
      <c r="L26" s="15">
        <v>4</v>
      </c>
    </row>
    <row r="27" spans="1:12" x14ac:dyDescent="0.25">
      <c r="A27" s="29" t="s">
        <v>15</v>
      </c>
      <c r="B27" s="8">
        <v>25</v>
      </c>
      <c r="C27" s="13">
        <v>25</v>
      </c>
      <c r="D27" s="13">
        <v>12</v>
      </c>
      <c r="E27" s="13">
        <v>13</v>
      </c>
      <c r="F27" s="14">
        <v>0</v>
      </c>
      <c r="G27" s="15">
        <v>4</v>
      </c>
      <c r="H27" s="14">
        <v>1</v>
      </c>
      <c r="I27" s="14">
        <v>0</v>
      </c>
      <c r="J27" s="15">
        <v>5</v>
      </c>
      <c r="K27" s="15">
        <v>13</v>
      </c>
      <c r="L27" s="15">
        <v>2</v>
      </c>
    </row>
    <row r="28" spans="1:12" x14ac:dyDescent="0.25">
      <c r="A28" s="29" t="s">
        <v>16</v>
      </c>
      <c r="B28" s="8">
        <v>33.729999999999997</v>
      </c>
      <c r="C28" s="13">
        <v>48</v>
      </c>
      <c r="D28" s="13">
        <v>21</v>
      </c>
      <c r="E28" s="13">
        <v>27</v>
      </c>
      <c r="F28" s="14">
        <v>0</v>
      </c>
      <c r="G28" s="15">
        <v>3</v>
      </c>
      <c r="H28" s="15">
        <v>1</v>
      </c>
      <c r="I28" s="15">
        <v>2</v>
      </c>
      <c r="J28" s="15">
        <v>38</v>
      </c>
      <c r="K28" s="15">
        <v>2</v>
      </c>
      <c r="L28" s="15">
        <v>2</v>
      </c>
    </row>
    <row r="29" spans="1:12" x14ac:dyDescent="0.25">
      <c r="A29" s="29" t="s">
        <v>17</v>
      </c>
      <c r="B29" s="8">
        <v>1</v>
      </c>
      <c r="C29" s="13">
        <v>1</v>
      </c>
      <c r="D29" s="13">
        <v>1</v>
      </c>
      <c r="E29" s="13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5">
        <v>1</v>
      </c>
      <c r="L29" s="15">
        <v>0</v>
      </c>
    </row>
    <row r="30" spans="1:12" ht="15" x14ac:dyDescent="0.25">
      <c r="A30" s="37" t="s">
        <v>18</v>
      </c>
      <c r="B30" s="27">
        <f>SUM(B25:B29)</f>
        <v>92.72999999999999</v>
      </c>
      <c r="C30" s="12">
        <f>SUM(C25:C29)</f>
        <v>107</v>
      </c>
      <c r="D30" s="12">
        <f>SUM(D25:D29)</f>
        <v>41</v>
      </c>
      <c r="E30" s="12">
        <f t="shared" ref="E30:L30" si="3">SUM(E25:E28)</f>
        <v>66</v>
      </c>
      <c r="F30" s="12">
        <f>SUM(F25:F29)</f>
        <v>0</v>
      </c>
      <c r="G30" s="12">
        <f t="shared" si="3"/>
        <v>18</v>
      </c>
      <c r="H30" s="12">
        <f t="shared" si="3"/>
        <v>2</v>
      </c>
      <c r="I30" s="12">
        <f>SUM(I25:I29)</f>
        <v>2</v>
      </c>
      <c r="J30" s="12">
        <f t="shared" si="3"/>
        <v>59</v>
      </c>
      <c r="K30" s="12">
        <f>SUM(K25:K29)</f>
        <v>17</v>
      </c>
      <c r="L30" s="12">
        <f t="shared" si="3"/>
        <v>9</v>
      </c>
    </row>
    <row r="31" spans="1:12" ht="15" x14ac:dyDescent="0.25">
      <c r="A31" s="46" t="s">
        <v>22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x14ac:dyDescent="0.25">
      <c r="A32" s="29" t="s">
        <v>13</v>
      </c>
      <c r="B32" s="8">
        <v>5</v>
      </c>
      <c r="C32" s="13">
        <v>5</v>
      </c>
      <c r="D32" s="13">
        <v>5</v>
      </c>
      <c r="E32" s="13">
        <v>0</v>
      </c>
      <c r="F32" s="14">
        <v>0</v>
      </c>
      <c r="G32" s="14">
        <v>0</v>
      </c>
      <c r="H32" s="14">
        <v>0</v>
      </c>
      <c r="I32" s="15">
        <v>1</v>
      </c>
      <c r="J32" s="15">
        <v>4</v>
      </c>
      <c r="K32" s="14">
        <v>0</v>
      </c>
      <c r="L32" s="14">
        <v>0</v>
      </c>
    </row>
    <row r="33" spans="1:12" x14ac:dyDescent="0.25">
      <c r="A33" s="29" t="s">
        <v>14</v>
      </c>
      <c r="B33" s="8">
        <v>8</v>
      </c>
      <c r="C33" s="13">
        <v>8</v>
      </c>
      <c r="D33" s="13">
        <v>2</v>
      </c>
      <c r="E33" s="13">
        <v>6</v>
      </c>
      <c r="F33" s="14">
        <v>0</v>
      </c>
      <c r="G33" s="15">
        <v>2</v>
      </c>
      <c r="H33" s="15">
        <v>3</v>
      </c>
      <c r="I33" s="15">
        <v>3</v>
      </c>
      <c r="J33" s="14">
        <v>0</v>
      </c>
      <c r="K33" s="14">
        <v>0</v>
      </c>
      <c r="L33" s="14">
        <v>0</v>
      </c>
    </row>
    <row r="34" spans="1:12" x14ac:dyDescent="0.25">
      <c r="A34" s="29" t="s">
        <v>15</v>
      </c>
      <c r="B34" s="8">
        <v>2</v>
      </c>
      <c r="C34" s="13">
        <v>2</v>
      </c>
      <c r="D34" s="13">
        <v>1</v>
      </c>
      <c r="E34" s="13">
        <v>1</v>
      </c>
      <c r="F34" s="14">
        <v>0</v>
      </c>
      <c r="G34" s="14">
        <v>0</v>
      </c>
      <c r="H34" s="14">
        <v>0</v>
      </c>
      <c r="I34" s="15">
        <v>1</v>
      </c>
      <c r="J34" s="14">
        <v>1</v>
      </c>
      <c r="K34" s="14">
        <v>0</v>
      </c>
      <c r="L34" s="14">
        <v>0</v>
      </c>
    </row>
    <row r="35" spans="1:12" x14ac:dyDescent="0.25">
      <c r="A35" s="29" t="s">
        <v>16</v>
      </c>
      <c r="B35" s="8">
        <v>0.75</v>
      </c>
      <c r="C35" s="13">
        <v>2</v>
      </c>
      <c r="D35" s="13">
        <v>1</v>
      </c>
      <c r="E35" s="13">
        <v>1</v>
      </c>
      <c r="F35" s="14">
        <v>0</v>
      </c>
      <c r="G35" s="14">
        <v>0</v>
      </c>
      <c r="H35" s="14">
        <v>0</v>
      </c>
      <c r="I35" s="14">
        <v>0</v>
      </c>
      <c r="J35" s="15">
        <v>1</v>
      </c>
      <c r="K35" s="14">
        <v>0</v>
      </c>
      <c r="L35" s="14">
        <v>1</v>
      </c>
    </row>
    <row r="36" spans="1:12" ht="15" x14ac:dyDescent="0.25">
      <c r="A36" s="37" t="s">
        <v>18</v>
      </c>
      <c r="B36" s="27">
        <f>SUM(B32:B35)</f>
        <v>15.75</v>
      </c>
      <c r="C36" s="12">
        <f t="shared" ref="C36:L36" si="4">SUM(C32:C35)</f>
        <v>17</v>
      </c>
      <c r="D36" s="12">
        <f t="shared" si="4"/>
        <v>9</v>
      </c>
      <c r="E36" s="12">
        <f t="shared" si="4"/>
        <v>8</v>
      </c>
      <c r="F36" s="12">
        <f t="shared" si="4"/>
        <v>0</v>
      </c>
      <c r="G36" s="12">
        <f t="shared" si="4"/>
        <v>2</v>
      </c>
      <c r="H36" s="12">
        <f t="shared" si="4"/>
        <v>3</v>
      </c>
      <c r="I36" s="12">
        <f t="shared" si="4"/>
        <v>5</v>
      </c>
      <c r="J36" s="12">
        <f t="shared" si="4"/>
        <v>6</v>
      </c>
      <c r="K36" s="12">
        <f t="shared" si="4"/>
        <v>0</v>
      </c>
      <c r="L36" s="12">
        <f t="shared" si="4"/>
        <v>1</v>
      </c>
    </row>
    <row r="37" spans="1:12" ht="15" x14ac:dyDescent="0.25">
      <c r="A37" s="46" t="s">
        <v>23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29" t="s">
        <v>13</v>
      </c>
      <c r="B38" s="8">
        <v>4</v>
      </c>
      <c r="C38" s="16">
        <v>4</v>
      </c>
      <c r="D38" s="16">
        <v>3</v>
      </c>
      <c r="E38" s="16">
        <v>1</v>
      </c>
      <c r="F38" s="17">
        <v>0</v>
      </c>
      <c r="G38" s="18">
        <v>1</v>
      </c>
      <c r="H38" s="17">
        <v>0</v>
      </c>
      <c r="I38" s="17">
        <v>0</v>
      </c>
      <c r="J38" s="18">
        <v>2</v>
      </c>
      <c r="K38" s="17">
        <v>0</v>
      </c>
      <c r="L38" s="18">
        <v>1</v>
      </c>
    </row>
    <row r="39" spans="1:12" x14ac:dyDescent="0.25">
      <c r="A39" s="29" t="s">
        <v>14</v>
      </c>
      <c r="B39" s="8">
        <v>14</v>
      </c>
      <c r="C39" s="16">
        <v>14</v>
      </c>
      <c r="D39" s="16">
        <v>11</v>
      </c>
      <c r="E39" s="16">
        <v>3</v>
      </c>
      <c r="F39" s="17">
        <v>0</v>
      </c>
      <c r="G39" s="18">
        <v>3</v>
      </c>
      <c r="H39" s="18">
        <v>2</v>
      </c>
      <c r="I39" s="17">
        <v>0</v>
      </c>
      <c r="J39" s="18">
        <v>7</v>
      </c>
      <c r="K39" s="17">
        <v>0</v>
      </c>
      <c r="L39" s="18">
        <v>2</v>
      </c>
    </row>
    <row r="40" spans="1:12" x14ac:dyDescent="0.25">
      <c r="A40" s="29" t="s">
        <v>15</v>
      </c>
      <c r="B40" s="8">
        <v>7.75</v>
      </c>
      <c r="C40" s="16">
        <v>8</v>
      </c>
      <c r="D40" s="16">
        <v>6</v>
      </c>
      <c r="E40" s="16">
        <v>2</v>
      </c>
      <c r="F40" s="17">
        <v>0</v>
      </c>
      <c r="G40" s="18">
        <v>0</v>
      </c>
      <c r="H40" s="18">
        <v>0</v>
      </c>
      <c r="I40" s="18">
        <v>0</v>
      </c>
      <c r="J40" s="18">
        <v>4</v>
      </c>
      <c r="K40" s="18">
        <v>1</v>
      </c>
      <c r="L40" s="18">
        <v>3</v>
      </c>
    </row>
    <row r="41" spans="1:12" x14ac:dyDescent="0.25">
      <c r="A41" s="29" t="s">
        <v>16</v>
      </c>
      <c r="B41" s="8">
        <v>56</v>
      </c>
      <c r="C41" s="16">
        <v>112</v>
      </c>
      <c r="D41" s="16">
        <v>95</v>
      </c>
      <c r="E41" s="16">
        <v>17</v>
      </c>
      <c r="F41" s="17">
        <v>0</v>
      </c>
      <c r="G41" s="18">
        <v>4</v>
      </c>
      <c r="H41" s="18">
        <v>3</v>
      </c>
      <c r="I41" s="18">
        <v>3</v>
      </c>
      <c r="J41" s="18">
        <v>82</v>
      </c>
      <c r="K41" s="18">
        <v>0</v>
      </c>
      <c r="L41" s="18">
        <v>20</v>
      </c>
    </row>
    <row r="42" spans="1:12" x14ac:dyDescent="0.25">
      <c r="A42" s="29" t="s">
        <v>17</v>
      </c>
      <c r="B42" s="8">
        <v>6</v>
      </c>
      <c r="C42" s="16">
        <v>6</v>
      </c>
      <c r="D42" s="16">
        <v>6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8">
        <v>5</v>
      </c>
      <c r="K42" s="18">
        <v>0</v>
      </c>
      <c r="L42" s="18">
        <v>1</v>
      </c>
    </row>
    <row r="43" spans="1:12" ht="15" x14ac:dyDescent="0.25">
      <c r="A43" s="37" t="s">
        <v>18</v>
      </c>
      <c r="B43" s="27">
        <f>SUM(B38:B42)</f>
        <v>87.75</v>
      </c>
      <c r="C43" s="19">
        <f t="shared" ref="C43:L43" si="5">SUM(C38:C42)</f>
        <v>144</v>
      </c>
      <c r="D43" s="19">
        <f t="shared" si="5"/>
        <v>121</v>
      </c>
      <c r="E43" s="19">
        <f t="shared" si="5"/>
        <v>23</v>
      </c>
      <c r="F43" s="19">
        <f t="shared" si="5"/>
        <v>0</v>
      </c>
      <c r="G43" s="19">
        <f t="shared" si="5"/>
        <v>8</v>
      </c>
      <c r="H43" s="19">
        <f t="shared" si="5"/>
        <v>5</v>
      </c>
      <c r="I43" s="19">
        <f t="shared" si="5"/>
        <v>3</v>
      </c>
      <c r="J43" s="19">
        <f t="shared" si="5"/>
        <v>100</v>
      </c>
      <c r="K43" s="19">
        <f t="shared" si="5"/>
        <v>1</v>
      </c>
      <c r="L43" s="19">
        <f t="shared" si="5"/>
        <v>27</v>
      </c>
    </row>
    <row r="44" spans="1:12" ht="15" x14ac:dyDescent="0.25">
      <c r="A44" s="46" t="s">
        <v>24</v>
      </c>
      <c r="B44" s="31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2" ht="15.75" customHeight="1" x14ac:dyDescent="0.25">
      <c r="A45" s="29" t="s">
        <v>13</v>
      </c>
      <c r="B45" s="8">
        <v>9</v>
      </c>
      <c r="C45" s="16">
        <v>9</v>
      </c>
      <c r="D45" s="16">
        <v>3</v>
      </c>
      <c r="E45" s="16">
        <v>6</v>
      </c>
      <c r="F45" s="17">
        <v>0</v>
      </c>
      <c r="G45" s="18">
        <v>1</v>
      </c>
      <c r="H45" s="17">
        <v>1</v>
      </c>
      <c r="I45" s="17">
        <v>0</v>
      </c>
      <c r="J45" s="18">
        <v>6</v>
      </c>
      <c r="K45" s="17">
        <v>0</v>
      </c>
      <c r="L45" s="18">
        <v>1</v>
      </c>
    </row>
    <row r="46" spans="1:12" x14ac:dyDescent="0.25">
      <c r="A46" s="29" t="s">
        <v>14</v>
      </c>
      <c r="B46" s="8">
        <v>13.5</v>
      </c>
      <c r="C46" s="16">
        <v>14</v>
      </c>
      <c r="D46" s="16">
        <v>8</v>
      </c>
      <c r="E46" s="16">
        <v>6</v>
      </c>
      <c r="F46" s="17">
        <v>0</v>
      </c>
      <c r="G46" s="17">
        <v>2</v>
      </c>
      <c r="H46" s="18">
        <v>1</v>
      </c>
      <c r="I46" s="17">
        <v>0</v>
      </c>
      <c r="J46" s="18">
        <v>11</v>
      </c>
      <c r="K46" s="17">
        <v>0</v>
      </c>
      <c r="L46" s="18">
        <v>0</v>
      </c>
    </row>
    <row r="47" spans="1:12" x14ac:dyDescent="0.25">
      <c r="A47" s="29" t="s">
        <v>15</v>
      </c>
      <c r="B47" s="8">
        <v>6</v>
      </c>
      <c r="C47" s="16">
        <v>6</v>
      </c>
      <c r="D47" s="16">
        <v>3</v>
      </c>
      <c r="E47" s="16">
        <v>3</v>
      </c>
      <c r="F47" s="17">
        <v>0</v>
      </c>
      <c r="G47" s="18">
        <v>1</v>
      </c>
      <c r="H47" s="17">
        <v>0</v>
      </c>
      <c r="I47" s="17">
        <v>0</v>
      </c>
      <c r="J47" s="18">
        <v>2</v>
      </c>
      <c r="K47" s="17">
        <v>2</v>
      </c>
      <c r="L47" s="18">
        <v>1</v>
      </c>
    </row>
    <row r="48" spans="1:12" x14ac:dyDescent="0.25">
      <c r="A48" s="29" t="s">
        <v>16</v>
      </c>
      <c r="B48" s="8">
        <v>1.78</v>
      </c>
      <c r="C48" s="16">
        <v>6</v>
      </c>
      <c r="D48" s="16">
        <v>2</v>
      </c>
      <c r="E48" s="16">
        <v>4</v>
      </c>
      <c r="F48" s="17">
        <v>0</v>
      </c>
      <c r="G48" s="17">
        <v>0</v>
      </c>
      <c r="H48" s="17">
        <v>0</v>
      </c>
      <c r="I48" s="17">
        <v>0</v>
      </c>
      <c r="J48" s="18">
        <v>6</v>
      </c>
      <c r="K48" s="17">
        <v>0</v>
      </c>
      <c r="L48" s="18">
        <v>0</v>
      </c>
    </row>
    <row r="49" spans="1:12" x14ac:dyDescent="0.25">
      <c r="A49" s="29" t="s">
        <v>17</v>
      </c>
      <c r="B49" s="8">
        <v>6.5</v>
      </c>
      <c r="C49" s="16">
        <v>7</v>
      </c>
      <c r="D49" s="16">
        <v>6</v>
      </c>
      <c r="E49" s="16">
        <v>1</v>
      </c>
      <c r="F49" s="17">
        <v>0</v>
      </c>
      <c r="G49" s="17">
        <v>0</v>
      </c>
      <c r="H49" s="17">
        <v>0</v>
      </c>
      <c r="I49" s="17">
        <v>0</v>
      </c>
      <c r="J49" s="18">
        <v>4</v>
      </c>
      <c r="K49" s="18">
        <v>1</v>
      </c>
      <c r="L49" s="18">
        <v>2</v>
      </c>
    </row>
    <row r="50" spans="1:12" ht="15" x14ac:dyDescent="0.25">
      <c r="A50" s="37" t="s">
        <v>18</v>
      </c>
      <c r="B50" s="27">
        <f>SUM(B45:B49)</f>
        <v>36.78</v>
      </c>
      <c r="C50" s="19">
        <f t="shared" ref="C50:L50" si="6">SUM(C45:C49)</f>
        <v>42</v>
      </c>
      <c r="D50" s="19">
        <f t="shared" si="6"/>
        <v>22</v>
      </c>
      <c r="E50" s="19">
        <f t="shared" si="6"/>
        <v>20</v>
      </c>
      <c r="F50" s="19">
        <f t="shared" si="6"/>
        <v>0</v>
      </c>
      <c r="G50" s="19">
        <f t="shared" si="6"/>
        <v>4</v>
      </c>
      <c r="H50" s="19">
        <f t="shared" si="6"/>
        <v>2</v>
      </c>
      <c r="I50" s="19">
        <f t="shared" si="6"/>
        <v>0</v>
      </c>
      <c r="J50" s="19">
        <f t="shared" si="6"/>
        <v>29</v>
      </c>
      <c r="K50" s="19">
        <f t="shared" si="6"/>
        <v>3</v>
      </c>
      <c r="L50" s="19">
        <f t="shared" si="6"/>
        <v>4</v>
      </c>
    </row>
    <row r="51" spans="1:12" ht="15" x14ac:dyDescent="0.25">
      <c r="A51" s="46" t="s">
        <v>25</v>
      </c>
      <c r="B51" s="31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15.75" customHeight="1" x14ac:dyDescent="0.25">
      <c r="A52" s="29" t="s">
        <v>16</v>
      </c>
      <c r="B52" s="8">
        <v>13</v>
      </c>
      <c r="C52" s="16">
        <v>36</v>
      </c>
      <c r="D52" s="16">
        <v>13</v>
      </c>
      <c r="E52" s="16">
        <v>23</v>
      </c>
      <c r="F52" s="18">
        <v>1</v>
      </c>
      <c r="G52" s="17">
        <v>0</v>
      </c>
      <c r="H52" s="17">
        <v>0</v>
      </c>
      <c r="I52" s="17">
        <v>0</v>
      </c>
      <c r="J52" s="18">
        <v>28</v>
      </c>
      <c r="K52" s="17">
        <v>0</v>
      </c>
      <c r="L52" s="18">
        <v>7</v>
      </c>
    </row>
    <row r="53" spans="1:12" x14ac:dyDescent="0.25">
      <c r="A53" s="29" t="s">
        <v>17</v>
      </c>
      <c r="B53" s="8">
        <v>0</v>
      </c>
      <c r="C53" s="16">
        <v>0</v>
      </c>
      <c r="D53" s="16">
        <v>0</v>
      </c>
      <c r="E53" s="16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7">
        <v>0</v>
      </c>
    </row>
    <row r="54" spans="1:12" ht="15" x14ac:dyDescent="0.25">
      <c r="A54" s="37" t="s">
        <v>18</v>
      </c>
      <c r="B54" s="27">
        <f>SUM(B52:B53)</f>
        <v>13</v>
      </c>
      <c r="C54" s="19">
        <f t="shared" ref="C54:L54" si="7">SUM(C52:C53)</f>
        <v>36</v>
      </c>
      <c r="D54" s="19">
        <f t="shared" si="7"/>
        <v>13</v>
      </c>
      <c r="E54" s="19">
        <f t="shared" si="7"/>
        <v>23</v>
      </c>
      <c r="F54" s="19">
        <f t="shared" si="7"/>
        <v>1</v>
      </c>
      <c r="G54" s="19">
        <f t="shared" si="7"/>
        <v>0</v>
      </c>
      <c r="H54" s="19">
        <f t="shared" si="7"/>
        <v>0</v>
      </c>
      <c r="I54" s="19">
        <f t="shared" si="7"/>
        <v>0</v>
      </c>
      <c r="J54" s="19">
        <f t="shared" si="7"/>
        <v>28</v>
      </c>
      <c r="K54" s="19">
        <f t="shared" si="7"/>
        <v>0</v>
      </c>
      <c r="L54" s="19">
        <f t="shared" si="7"/>
        <v>7</v>
      </c>
    </row>
    <row r="55" spans="1:12" ht="15" x14ac:dyDescent="0.25">
      <c r="A55" s="46" t="s">
        <v>26</v>
      </c>
      <c r="B55" s="31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ht="15.75" customHeight="1" x14ac:dyDescent="0.25">
      <c r="A56" s="29" t="s">
        <v>14</v>
      </c>
      <c r="B56" s="8">
        <v>2</v>
      </c>
      <c r="C56" s="16">
        <v>2</v>
      </c>
      <c r="D56" s="16">
        <v>2</v>
      </c>
      <c r="E56" s="16">
        <v>0</v>
      </c>
      <c r="F56" s="17">
        <v>0</v>
      </c>
      <c r="G56" s="18">
        <v>1</v>
      </c>
      <c r="H56" s="17">
        <v>0</v>
      </c>
      <c r="I56" s="17">
        <v>0</v>
      </c>
      <c r="J56" s="18">
        <v>1</v>
      </c>
      <c r="K56" s="17">
        <v>0</v>
      </c>
      <c r="L56" s="17">
        <v>0</v>
      </c>
    </row>
    <row r="57" spans="1:12" x14ac:dyDescent="0.25">
      <c r="A57" s="29" t="s">
        <v>15</v>
      </c>
      <c r="B57" s="8">
        <v>6</v>
      </c>
      <c r="C57" s="16">
        <v>6</v>
      </c>
      <c r="D57" s="16">
        <v>5</v>
      </c>
      <c r="E57" s="16">
        <v>1</v>
      </c>
      <c r="F57" s="17">
        <v>0</v>
      </c>
      <c r="G57" s="18">
        <v>1</v>
      </c>
      <c r="H57" s="17">
        <v>1</v>
      </c>
      <c r="I57" s="17">
        <v>0</v>
      </c>
      <c r="J57" s="18">
        <v>2</v>
      </c>
      <c r="K57" s="17">
        <v>0</v>
      </c>
      <c r="L57" s="18">
        <v>2</v>
      </c>
    </row>
    <row r="58" spans="1:12" x14ac:dyDescent="0.25">
      <c r="A58" s="29" t="s">
        <v>16</v>
      </c>
      <c r="B58" s="8">
        <v>0.69</v>
      </c>
      <c r="C58" s="16">
        <v>3</v>
      </c>
      <c r="D58" s="16">
        <v>2</v>
      </c>
      <c r="E58" s="16">
        <v>1</v>
      </c>
      <c r="F58" s="17">
        <v>0</v>
      </c>
      <c r="G58" s="17">
        <v>0</v>
      </c>
      <c r="H58" s="17">
        <v>0</v>
      </c>
      <c r="I58" s="17">
        <v>0</v>
      </c>
      <c r="J58" s="18">
        <v>3</v>
      </c>
      <c r="K58" s="17">
        <v>0</v>
      </c>
      <c r="L58" s="18">
        <v>0</v>
      </c>
    </row>
    <row r="59" spans="1:12" ht="15" x14ac:dyDescent="0.25">
      <c r="A59" s="37" t="s">
        <v>18</v>
      </c>
      <c r="B59" s="27">
        <f>SUM(B56:B58)</f>
        <v>8.69</v>
      </c>
      <c r="C59" s="19">
        <f t="shared" ref="C59:L59" si="8">SUM(C56:C58)</f>
        <v>11</v>
      </c>
      <c r="D59" s="19">
        <f t="shared" si="8"/>
        <v>9</v>
      </c>
      <c r="E59" s="19">
        <f t="shared" si="8"/>
        <v>2</v>
      </c>
      <c r="F59" s="19">
        <f t="shared" si="8"/>
        <v>0</v>
      </c>
      <c r="G59" s="19">
        <f t="shared" si="8"/>
        <v>2</v>
      </c>
      <c r="H59" s="19">
        <f t="shared" si="8"/>
        <v>1</v>
      </c>
      <c r="I59" s="19">
        <f t="shared" si="8"/>
        <v>0</v>
      </c>
      <c r="J59" s="19">
        <f t="shared" si="8"/>
        <v>6</v>
      </c>
      <c r="K59" s="19">
        <f t="shared" si="8"/>
        <v>0</v>
      </c>
      <c r="L59" s="19">
        <f t="shared" si="8"/>
        <v>2</v>
      </c>
    </row>
    <row r="60" spans="1:12" ht="15" x14ac:dyDescent="0.25">
      <c r="A60" s="46" t="s">
        <v>27</v>
      </c>
      <c r="B60" s="31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 x14ac:dyDescent="0.25">
      <c r="A61" s="29" t="s">
        <v>15</v>
      </c>
      <c r="B61" s="8">
        <v>1</v>
      </c>
      <c r="C61" s="16">
        <v>1</v>
      </c>
      <c r="D61" s="16">
        <v>0</v>
      </c>
      <c r="E61" s="16">
        <v>1</v>
      </c>
      <c r="F61" s="17">
        <v>0</v>
      </c>
      <c r="G61" s="17">
        <v>0</v>
      </c>
      <c r="H61" s="17">
        <v>1</v>
      </c>
      <c r="I61" s="17">
        <v>0</v>
      </c>
      <c r="J61" s="17">
        <v>0</v>
      </c>
      <c r="K61" s="17">
        <v>0</v>
      </c>
      <c r="L61" s="17">
        <v>0</v>
      </c>
    </row>
    <row r="62" spans="1:12" x14ac:dyDescent="0.25">
      <c r="A62" s="29" t="s">
        <v>16</v>
      </c>
      <c r="B62" s="8">
        <v>2</v>
      </c>
      <c r="C62" s="16">
        <v>4</v>
      </c>
      <c r="D62" s="16">
        <v>4</v>
      </c>
      <c r="E62" s="16">
        <v>0</v>
      </c>
      <c r="F62" s="17">
        <v>0</v>
      </c>
      <c r="G62" s="17">
        <v>0</v>
      </c>
      <c r="H62" s="17">
        <v>0</v>
      </c>
      <c r="I62" s="17">
        <v>0</v>
      </c>
      <c r="J62" s="18">
        <v>3</v>
      </c>
      <c r="K62" s="17">
        <v>1</v>
      </c>
      <c r="L62" s="17">
        <v>0</v>
      </c>
    </row>
    <row r="63" spans="1:12" ht="15" x14ac:dyDescent="0.25">
      <c r="A63" s="37" t="s">
        <v>18</v>
      </c>
      <c r="B63" s="27">
        <f>B61+B62</f>
        <v>3</v>
      </c>
      <c r="C63" s="19">
        <f>C61+C62</f>
        <v>5</v>
      </c>
      <c r="D63" s="19">
        <v>4</v>
      </c>
      <c r="E63" s="19">
        <f t="shared" ref="E63:L63" si="9">SUM(E61)</f>
        <v>1</v>
      </c>
      <c r="F63" s="19">
        <f t="shared" si="9"/>
        <v>0</v>
      </c>
      <c r="G63" s="19">
        <f t="shared" si="9"/>
        <v>0</v>
      </c>
      <c r="H63" s="19">
        <f t="shared" si="9"/>
        <v>1</v>
      </c>
      <c r="I63" s="19">
        <f t="shared" si="9"/>
        <v>0</v>
      </c>
      <c r="J63" s="19">
        <f>+J62</f>
        <v>3</v>
      </c>
      <c r="K63" s="19">
        <f>+K62</f>
        <v>1</v>
      </c>
      <c r="L63" s="19">
        <f t="shared" si="9"/>
        <v>0</v>
      </c>
    </row>
    <row r="64" spans="1:12" ht="15" x14ac:dyDescent="0.25">
      <c r="A64" s="46" t="s">
        <v>35</v>
      </c>
      <c r="B64" s="31"/>
      <c r="C64" s="43"/>
      <c r="D64" s="43"/>
      <c r="E64" s="43"/>
      <c r="F64" s="43"/>
      <c r="G64" s="43"/>
      <c r="H64" s="43"/>
      <c r="I64" s="43"/>
      <c r="J64" s="43"/>
      <c r="K64" s="43"/>
      <c r="L64" s="43"/>
    </row>
    <row r="65" spans="1:12" ht="15" x14ac:dyDescent="0.25">
      <c r="A65" s="1" t="s">
        <v>36</v>
      </c>
      <c r="B65" s="7">
        <v>1</v>
      </c>
      <c r="C65" s="7">
        <v>1</v>
      </c>
      <c r="D65" s="7">
        <v>1</v>
      </c>
      <c r="E65" s="7">
        <v>0</v>
      </c>
      <c r="F65" s="7">
        <v>0</v>
      </c>
      <c r="G65" s="7">
        <v>0</v>
      </c>
      <c r="H65" s="7">
        <v>0</v>
      </c>
      <c r="I65" s="7">
        <v>1</v>
      </c>
      <c r="J65" s="7">
        <v>0</v>
      </c>
      <c r="K65" s="7">
        <v>0</v>
      </c>
      <c r="L65" s="7">
        <v>0</v>
      </c>
    </row>
    <row r="66" spans="1:12" x14ac:dyDescent="0.25">
      <c r="A66" s="29" t="s">
        <v>16</v>
      </c>
      <c r="B66" s="8">
        <v>13.71</v>
      </c>
      <c r="C66" s="16">
        <v>17</v>
      </c>
      <c r="D66" s="16">
        <v>9</v>
      </c>
      <c r="E66" s="16">
        <v>8</v>
      </c>
      <c r="F66" s="17">
        <v>0</v>
      </c>
      <c r="G66" s="18">
        <v>1</v>
      </c>
      <c r="H66" s="17">
        <v>0</v>
      </c>
      <c r="I66" s="18">
        <v>1</v>
      </c>
      <c r="J66" s="18">
        <v>13</v>
      </c>
      <c r="K66" s="17">
        <v>0</v>
      </c>
      <c r="L66" s="18">
        <v>2</v>
      </c>
    </row>
    <row r="67" spans="1:12" ht="15" x14ac:dyDescent="0.25">
      <c r="A67" s="37" t="s">
        <v>18</v>
      </c>
      <c r="B67" s="27">
        <f>SUM(B65:B66)</f>
        <v>14.71</v>
      </c>
      <c r="C67" s="27">
        <f>SUM(C65:C66)</f>
        <v>18</v>
      </c>
      <c r="D67" s="27">
        <f>SUM(D65:D66)</f>
        <v>10</v>
      </c>
      <c r="E67" s="27">
        <f>SUM(E65:E66)</f>
        <v>8</v>
      </c>
      <c r="F67" s="19">
        <f>SUM(F65:F66)</f>
        <v>0</v>
      </c>
      <c r="G67" s="19">
        <f t="shared" ref="G67:L67" si="10">SUM(G65:G66)</f>
        <v>1</v>
      </c>
      <c r="H67" s="19">
        <f t="shared" si="10"/>
        <v>0</v>
      </c>
      <c r="I67" s="19">
        <f t="shared" si="10"/>
        <v>2</v>
      </c>
      <c r="J67" s="19">
        <f t="shared" si="10"/>
        <v>13</v>
      </c>
      <c r="K67" s="19">
        <f t="shared" si="10"/>
        <v>0</v>
      </c>
      <c r="L67" s="19">
        <f t="shared" si="10"/>
        <v>2</v>
      </c>
    </row>
    <row r="68" spans="1:12" ht="15" x14ac:dyDescent="0.25">
      <c r="A68" s="46" t="s">
        <v>46</v>
      </c>
      <c r="B68" s="31"/>
      <c r="C68" s="31"/>
      <c r="D68" s="31"/>
      <c r="E68" s="31"/>
      <c r="F68" s="43"/>
      <c r="G68" s="43"/>
      <c r="H68" s="43"/>
      <c r="I68" s="43"/>
      <c r="J68" s="43"/>
      <c r="K68" s="43"/>
      <c r="L68" s="43"/>
    </row>
    <row r="69" spans="1:12" x14ac:dyDescent="0.25">
      <c r="A69" s="1" t="s">
        <v>13</v>
      </c>
      <c r="B69" s="7">
        <v>1</v>
      </c>
      <c r="C69" s="7">
        <v>1</v>
      </c>
      <c r="D69" s="7">
        <v>1</v>
      </c>
      <c r="E69" s="7">
        <v>0</v>
      </c>
      <c r="F69" s="4">
        <v>0</v>
      </c>
      <c r="G69" s="4">
        <v>0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</row>
    <row r="70" spans="1:12" ht="15" x14ac:dyDescent="0.25">
      <c r="A70" s="25" t="s">
        <v>18</v>
      </c>
      <c r="B70" s="23">
        <f>SUM(B69)</f>
        <v>1</v>
      </c>
      <c r="C70" s="23">
        <f t="shared" ref="C70:L70" si="11">SUM(C69)</f>
        <v>1</v>
      </c>
      <c r="D70" s="23">
        <f t="shared" si="11"/>
        <v>1</v>
      </c>
      <c r="E70" s="23">
        <f t="shared" si="11"/>
        <v>0</v>
      </c>
      <c r="F70" s="23">
        <f t="shared" si="11"/>
        <v>0</v>
      </c>
      <c r="G70" s="23">
        <f t="shared" si="11"/>
        <v>0</v>
      </c>
      <c r="H70" s="23">
        <f t="shared" si="11"/>
        <v>0</v>
      </c>
      <c r="I70" s="23">
        <f t="shared" si="11"/>
        <v>0</v>
      </c>
      <c r="J70" s="23">
        <f t="shared" si="11"/>
        <v>1</v>
      </c>
      <c r="K70" s="23">
        <f t="shared" si="11"/>
        <v>0</v>
      </c>
      <c r="L70" s="23">
        <f t="shared" si="11"/>
        <v>0</v>
      </c>
    </row>
    <row r="71" spans="1:12" ht="15" x14ac:dyDescent="0.25">
      <c r="A71" s="45" t="s">
        <v>42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 ht="15" x14ac:dyDescent="0.25">
      <c r="A72" s="29" t="s">
        <v>13</v>
      </c>
      <c r="B72" s="38">
        <f t="shared" ref="B72:L72" si="12">B4+B11+B18+B25+B32+B38+B45+B69</f>
        <v>114.13</v>
      </c>
      <c r="C72" s="38">
        <f t="shared" si="12"/>
        <v>116</v>
      </c>
      <c r="D72" s="38">
        <f t="shared" si="12"/>
        <v>48</v>
      </c>
      <c r="E72" s="38">
        <f t="shared" si="12"/>
        <v>68</v>
      </c>
      <c r="F72" s="38">
        <f t="shared" si="12"/>
        <v>0</v>
      </c>
      <c r="G72" s="38">
        <f t="shared" si="12"/>
        <v>17</v>
      </c>
      <c r="H72" s="38">
        <f t="shared" si="12"/>
        <v>5</v>
      </c>
      <c r="I72" s="38">
        <f t="shared" si="12"/>
        <v>4</v>
      </c>
      <c r="J72" s="38">
        <f t="shared" si="12"/>
        <v>86</v>
      </c>
      <c r="K72" s="38">
        <f t="shared" si="12"/>
        <v>0</v>
      </c>
      <c r="L72" s="38">
        <f t="shared" si="12"/>
        <v>4</v>
      </c>
    </row>
    <row r="73" spans="1:12" ht="15" x14ac:dyDescent="0.25">
      <c r="A73" s="29" t="s">
        <v>14</v>
      </c>
      <c r="B73" s="9">
        <f t="shared" ref="B73:L73" si="13">B5+B12+B19+B26+B33+B39+B46+B56+B65</f>
        <v>219</v>
      </c>
      <c r="C73" s="9">
        <f t="shared" si="13"/>
        <v>220</v>
      </c>
      <c r="D73" s="9">
        <f t="shared" si="13"/>
        <v>102</v>
      </c>
      <c r="E73" s="9">
        <f t="shared" si="13"/>
        <v>118</v>
      </c>
      <c r="F73" s="9">
        <f t="shared" si="13"/>
        <v>0</v>
      </c>
      <c r="G73" s="9">
        <f t="shared" si="13"/>
        <v>38</v>
      </c>
      <c r="H73" s="9">
        <f t="shared" si="13"/>
        <v>19</v>
      </c>
      <c r="I73" s="9">
        <f t="shared" si="13"/>
        <v>11</v>
      </c>
      <c r="J73" s="9">
        <f t="shared" si="13"/>
        <v>131</v>
      </c>
      <c r="K73" s="9">
        <f t="shared" si="13"/>
        <v>4</v>
      </c>
      <c r="L73" s="9">
        <f t="shared" si="13"/>
        <v>17</v>
      </c>
    </row>
    <row r="74" spans="1:12" ht="15" x14ac:dyDescent="0.25">
      <c r="A74" s="29" t="s">
        <v>15</v>
      </c>
      <c r="B74" s="9">
        <f t="shared" ref="B74:L74" si="14">B6+B13+B20+B27+B34+B40+B47+B57+B61</f>
        <v>166.75</v>
      </c>
      <c r="C74" s="9">
        <f t="shared" si="14"/>
        <v>167</v>
      </c>
      <c r="D74" s="9">
        <f t="shared" si="14"/>
        <v>96</v>
      </c>
      <c r="E74" s="9">
        <f t="shared" si="14"/>
        <v>71</v>
      </c>
      <c r="F74" s="9">
        <f t="shared" si="14"/>
        <v>1</v>
      </c>
      <c r="G74" s="9">
        <f t="shared" si="14"/>
        <v>17</v>
      </c>
      <c r="H74" s="9">
        <f t="shared" si="14"/>
        <v>6</v>
      </c>
      <c r="I74" s="9">
        <f t="shared" si="14"/>
        <v>9</v>
      </c>
      <c r="J74" s="9">
        <f t="shared" si="14"/>
        <v>78</v>
      </c>
      <c r="K74" s="9">
        <f t="shared" si="14"/>
        <v>29</v>
      </c>
      <c r="L74" s="9">
        <f t="shared" si="14"/>
        <v>27</v>
      </c>
    </row>
    <row r="75" spans="1:12" ht="15" x14ac:dyDescent="0.25">
      <c r="A75" s="29" t="s">
        <v>16</v>
      </c>
      <c r="B75" s="9">
        <f t="shared" ref="B75:L75" si="15">B7+B14+B21+B28+B35+B41+B48+B52+B58+B62+B66</f>
        <v>326.49999999999994</v>
      </c>
      <c r="C75" s="9">
        <f t="shared" si="15"/>
        <v>529</v>
      </c>
      <c r="D75" s="9">
        <f t="shared" si="15"/>
        <v>315</v>
      </c>
      <c r="E75" s="9">
        <f t="shared" si="15"/>
        <v>214</v>
      </c>
      <c r="F75" s="9">
        <f t="shared" si="15"/>
        <v>3</v>
      </c>
      <c r="G75" s="9">
        <f t="shared" si="15"/>
        <v>28</v>
      </c>
      <c r="H75" s="9">
        <f t="shared" si="15"/>
        <v>18</v>
      </c>
      <c r="I75" s="9">
        <f t="shared" si="15"/>
        <v>12</v>
      </c>
      <c r="J75" s="9">
        <f t="shared" si="15"/>
        <v>383</v>
      </c>
      <c r="K75" s="9">
        <f t="shared" si="15"/>
        <v>14</v>
      </c>
      <c r="L75" s="9">
        <f t="shared" si="15"/>
        <v>71</v>
      </c>
    </row>
    <row r="76" spans="1:12" ht="15" x14ac:dyDescent="0.25">
      <c r="A76" s="29" t="s">
        <v>17</v>
      </c>
      <c r="B76" s="9">
        <f t="shared" ref="B76:L76" si="16">B8+B15+B22+B29+B42+B49+B53</f>
        <v>27.5</v>
      </c>
      <c r="C76" s="9">
        <f t="shared" si="16"/>
        <v>28</v>
      </c>
      <c r="D76" s="9">
        <f t="shared" si="16"/>
        <v>21</v>
      </c>
      <c r="E76" s="9">
        <f t="shared" si="16"/>
        <v>7</v>
      </c>
      <c r="F76" s="9">
        <f t="shared" si="16"/>
        <v>0</v>
      </c>
      <c r="G76" s="9">
        <f t="shared" si="16"/>
        <v>0</v>
      </c>
      <c r="H76" s="9">
        <f t="shared" si="16"/>
        <v>0</v>
      </c>
      <c r="I76" s="9">
        <f t="shared" si="16"/>
        <v>1</v>
      </c>
      <c r="J76" s="9">
        <f t="shared" si="16"/>
        <v>17</v>
      </c>
      <c r="K76" s="9">
        <f t="shared" si="16"/>
        <v>4</v>
      </c>
      <c r="L76" s="9">
        <f t="shared" si="16"/>
        <v>6</v>
      </c>
    </row>
    <row r="77" spans="1:12" ht="15" x14ac:dyDescent="0.25">
      <c r="A77" s="30" t="s">
        <v>18</v>
      </c>
      <c r="B77" s="49">
        <f>SUM(B72:B76)</f>
        <v>853.87999999999988</v>
      </c>
      <c r="C77" s="49">
        <f t="shared" ref="C77:L77" si="17">SUM(C72:C76)</f>
        <v>1060</v>
      </c>
      <c r="D77" s="49">
        <f t="shared" si="17"/>
        <v>582</v>
      </c>
      <c r="E77" s="49">
        <f t="shared" si="17"/>
        <v>478</v>
      </c>
      <c r="F77" s="49">
        <f t="shared" si="17"/>
        <v>4</v>
      </c>
      <c r="G77" s="49">
        <f t="shared" si="17"/>
        <v>100</v>
      </c>
      <c r="H77" s="49">
        <f t="shared" si="17"/>
        <v>48</v>
      </c>
      <c r="I77" s="49">
        <f t="shared" si="17"/>
        <v>37</v>
      </c>
      <c r="J77" s="49">
        <f t="shared" si="17"/>
        <v>695</v>
      </c>
      <c r="K77" s="49">
        <f t="shared" si="17"/>
        <v>51</v>
      </c>
      <c r="L77" s="49">
        <f t="shared" si="17"/>
        <v>125</v>
      </c>
    </row>
    <row r="78" spans="1:12" x14ac:dyDescent="0.25">
      <c r="A78" s="2"/>
    </row>
    <row r="80" spans="1:12" ht="15" x14ac:dyDescent="0.25">
      <c r="B80" s="9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2" ht="15" x14ac:dyDescent="0.25">
      <c r="B81" s="9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2:12" ht="15" x14ac:dyDescent="0.25">
      <c r="B82" s="9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2:12" ht="15" x14ac:dyDescent="0.25">
      <c r="B83" s="9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2:12" ht="15" x14ac:dyDescent="0.25">
      <c r="B84" s="5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2:12" ht="15" x14ac:dyDescent="0.25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</row>
  </sheetData>
  <pageMargins left="0.7" right="0.7" top="0.75" bottom="0.75" header="0.3" footer="0.3"/>
  <pageSetup scale="70" orientation="landscape" r:id="rId1"/>
  <headerFooter>
    <oddHeader>&amp;L&amp;"-,Bold"Faculty and Staff&amp;C&amp;"-,Bold"Table 45&amp;R&amp;"-,Bold"Faculty Diversity: Summary of Faculty Rank by College</oddHeader>
    <oddFooter>&amp;L&amp;"-,Bold"Office of Institutional Research, UMass Boston</oddFooter>
  </headerFooter>
  <rowBreaks count="1" manualBreakCount="1">
    <brk id="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2E59-F52F-40F9-A32B-36E166531919}">
  <dimension ref="A1:N72"/>
  <sheetViews>
    <sheetView tabSelected="1" zoomScaleNormal="100" workbookViewId="0">
      <selection activeCell="P3" sqref="P3:Y27"/>
    </sheetView>
  </sheetViews>
  <sheetFormatPr defaultRowHeight="15" x14ac:dyDescent="0.25"/>
  <sheetData>
    <row r="1" spans="1:14" ht="18.75" x14ac:dyDescent="0.3">
      <c r="A1" s="10" t="s">
        <v>30</v>
      </c>
    </row>
    <row r="2" spans="1:14" ht="78.75" x14ac:dyDescent="0.25">
      <c r="A2" s="69"/>
      <c r="B2" s="35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7</v>
      </c>
      <c r="H2" s="36" t="s">
        <v>6</v>
      </c>
      <c r="I2" s="36" t="s">
        <v>8</v>
      </c>
      <c r="J2" s="36" t="s">
        <v>9</v>
      </c>
      <c r="K2" s="36" t="s">
        <v>10</v>
      </c>
      <c r="L2" s="36" t="s">
        <v>11</v>
      </c>
      <c r="M2" s="36" t="s">
        <v>31</v>
      </c>
      <c r="N2" s="72" t="s">
        <v>32</v>
      </c>
    </row>
    <row r="3" spans="1:14" ht="15.75" x14ac:dyDescent="0.25">
      <c r="A3" s="53" t="s">
        <v>12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65"/>
    </row>
    <row r="4" spans="1:14" x14ac:dyDescent="0.25">
      <c r="A4" s="56" t="s">
        <v>13</v>
      </c>
      <c r="B4" s="70">
        <v>63.08</v>
      </c>
      <c r="C4" s="64">
        <v>64</v>
      </c>
      <c r="D4" s="64">
        <v>33</v>
      </c>
      <c r="E4" s="64">
        <v>31</v>
      </c>
      <c r="F4" s="64">
        <v>0</v>
      </c>
      <c r="G4" s="64">
        <v>6</v>
      </c>
      <c r="H4" s="64">
        <v>6</v>
      </c>
      <c r="I4" s="64">
        <v>1</v>
      </c>
      <c r="J4" s="64">
        <v>50</v>
      </c>
      <c r="K4" s="64">
        <v>1</v>
      </c>
      <c r="L4" s="64">
        <v>0</v>
      </c>
      <c r="M4" s="64">
        <v>0</v>
      </c>
      <c r="N4" s="65">
        <v>0</v>
      </c>
    </row>
    <row r="5" spans="1:14" x14ac:dyDescent="0.25">
      <c r="A5" s="56" t="s">
        <v>14</v>
      </c>
      <c r="B5" s="70">
        <v>100.2</v>
      </c>
      <c r="C5" s="64">
        <v>102</v>
      </c>
      <c r="D5" s="64">
        <v>54</v>
      </c>
      <c r="E5" s="64">
        <v>48</v>
      </c>
      <c r="F5" s="64">
        <v>0</v>
      </c>
      <c r="G5" s="64">
        <v>12</v>
      </c>
      <c r="H5" s="64">
        <v>6</v>
      </c>
      <c r="I5" s="64">
        <v>14</v>
      </c>
      <c r="J5" s="64">
        <v>69</v>
      </c>
      <c r="K5" s="64">
        <v>1</v>
      </c>
      <c r="L5" s="64">
        <v>0</v>
      </c>
      <c r="M5" s="64">
        <v>0</v>
      </c>
      <c r="N5" s="65">
        <v>0</v>
      </c>
    </row>
    <row r="6" spans="1:14" x14ac:dyDescent="0.25">
      <c r="A6" s="56" t="s">
        <v>15</v>
      </c>
      <c r="B6" s="70">
        <v>39.92</v>
      </c>
      <c r="C6" s="64">
        <v>40</v>
      </c>
      <c r="D6" s="64">
        <v>21</v>
      </c>
      <c r="E6" s="64">
        <v>19</v>
      </c>
      <c r="F6" s="64">
        <v>1</v>
      </c>
      <c r="G6" s="64">
        <v>5</v>
      </c>
      <c r="H6" s="64">
        <v>4</v>
      </c>
      <c r="I6" s="64">
        <v>7</v>
      </c>
      <c r="J6" s="64">
        <v>15</v>
      </c>
      <c r="K6" s="64">
        <v>6</v>
      </c>
      <c r="L6" s="64">
        <v>1</v>
      </c>
      <c r="M6" s="64">
        <v>1</v>
      </c>
      <c r="N6" s="65">
        <v>0</v>
      </c>
    </row>
    <row r="7" spans="1:14" x14ac:dyDescent="0.25">
      <c r="A7" s="56" t="s">
        <v>16</v>
      </c>
      <c r="B7" s="70">
        <v>185.6</v>
      </c>
      <c r="C7" s="64">
        <v>269</v>
      </c>
      <c r="D7" s="64">
        <v>153</v>
      </c>
      <c r="E7" s="64">
        <v>116</v>
      </c>
      <c r="F7" s="64">
        <v>0</v>
      </c>
      <c r="G7" s="64">
        <v>20</v>
      </c>
      <c r="H7" s="64">
        <v>14</v>
      </c>
      <c r="I7" s="64">
        <v>14</v>
      </c>
      <c r="J7" s="64">
        <v>201</v>
      </c>
      <c r="K7" s="64">
        <v>6</v>
      </c>
      <c r="L7" s="64">
        <v>13</v>
      </c>
      <c r="M7" s="64">
        <v>1</v>
      </c>
      <c r="N7" s="65">
        <v>0</v>
      </c>
    </row>
    <row r="8" spans="1:14" x14ac:dyDescent="0.25">
      <c r="A8" s="56" t="s">
        <v>17</v>
      </c>
      <c r="B8" s="64">
        <v>3</v>
      </c>
      <c r="C8" s="64">
        <v>3</v>
      </c>
      <c r="D8" s="64">
        <v>2</v>
      </c>
      <c r="E8" s="64">
        <v>1</v>
      </c>
      <c r="F8" s="64">
        <v>0</v>
      </c>
      <c r="G8" s="64">
        <v>0</v>
      </c>
      <c r="H8" s="64">
        <v>1</v>
      </c>
      <c r="I8" s="64">
        <v>0</v>
      </c>
      <c r="J8" s="64">
        <v>2</v>
      </c>
      <c r="K8" s="64">
        <v>0</v>
      </c>
      <c r="L8" s="64">
        <v>0</v>
      </c>
      <c r="M8" s="64">
        <v>0</v>
      </c>
      <c r="N8" s="65">
        <v>0</v>
      </c>
    </row>
    <row r="9" spans="1:14" x14ac:dyDescent="0.25">
      <c r="A9" s="57" t="s">
        <v>18</v>
      </c>
      <c r="B9" s="12">
        <f t="shared" ref="B9:N9" si="0">SUM(B4:B8)</f>
        <v>391.79999999999995</v>
      </c>
      <c r="C9" s="12">
        <f t="shared" si="0"/>
        <v>478</v>
      </c>
      <c r="D9" s="12">
        <f t="shared" si="0"/>
        <v>263</v>
      </c>
      <c r="E9" s="12">
        <f t="shared" si="0"/>
        <v>215</v>
      </c>
      <c r="F9" s="12">
        <f t="shared" si="0"/>
        <v>1</v>
      </c>
      <c r="G9" s="12">
        <f t="shared" si="0"/>
        <v>43</v>
      </c>
      <c r="H9" s="12">
        <f t="shared" si="0"/>
        <v>31</v>
      </c>
      <c r="I9" s="12">
        <f t="shared" si="0"/>
        <v>36</v>
      </c>
      <c r="J9" s="12">
        <f t="shared" si="0"/>
        <v>337</v>
      </c>
      <c r="K9" s="12">
        <f t="shared" si="0"/>
        <v>14</v>
      </c>
      <c r="L9" s="12">
        <f t="shared" si="0"/>
        <v>14</v>
      </c>
      <c r="M9" s="12">
        <f t="shared" si="0"/>
        <v>2</v>
      </c>
      <c r="N9" s="12">
        <f t="shared" si="0"/>
        <v>0</v>
      </c>
    </row>
    <row r="10" spans="1:14" x14ac:dyDescent="0.25">
      <c r="A10" s="53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65"/>
    </row>
    <row r="11" spans="1:14" x14ac:dyDescent="0.25">
      <c r="A11" s="56" t="s">
        <v>13</v>
      </c>
      <c r="B11" s="70">
        <v>30</v>
      </c>
      <c r="C11" s="64">
        <v>30</v>
      </c>
      <c r="D11" s="64">
        <v>6</v>
      </c>
      <c r="E11" s="64">
        <v>24</v>
      </c>
      <c r="F11" s="64">
        <v>0</v>
      </c>
      <c r="G11" s="64">
        <v>9</v>
      </c>
      <c r="H11" s="64">
        <v>1</v>
      </c>
      <c r="I11" s="64">
        <v>2</v>
      </c>
      <c r="J11" s="64">
        <v>18</v>
      </c>
      <c r="K11" s="64">
        <v>0</v>
      </c>
      <c r="L11" s="64">
        <v>0</v>
      </c>
      <c r="M11" s="64">
        <v>0</v>
      </c>
      <c r="N11" s="65">
        <v>0</v>
      </c>
    </row>
    <row r="12" spans="1:14" x14ac:dyDescent="0.25">
      <c r="A12" s="56" t="s">
        <v>14</v>
      </c>
      <c r="B12" s="70">
        <v>38.5</v>
      </c>
      <c r="C12" s="64">
        <v>39</v>
      </c>
      <c r="D12" s="64">
        <v>11</v>
      </c>
      <c r="E12" s="64">
        <v>28</v>
      </c>
      <c r="F12" s="64">
        <v>0</v>
      </c>
      <c r="G12" s="64">
        <v>9</v>
      </c>
      <c r="H12" s="64">
        <v>2</v>
      </c>
      <c r="I12" s="64">
        <v>1</v>
      </c>
      <c r="J12" s="64">
        <v>26</v>
      </c>
      <c r="K12" s="64">
        <v>1</v>
      </c>
      <c r="L12" s="64">
        <v>0</v>
      </c>
      <c r="M12" s="64">
        <v>0</v>
      </c>
      <c r="N12" s="65">
        <v>0</v>
      </c>
    </row>
    <row r="13" spans="1:14" x14ac:dyDescent="0.25">
      <c r="A13" s="56" t="s">
        <v>15</v>
      </c>
      <c r="B13" s="64">
        <v>25</v>
      </c>
      <c r="C13" s="64">
        <v>25</v>
      </c>
      <c r="D13" s="64">
        <v>11</v>
      </c>
      <c r="E13" s="64">
        <v>14</v>
      </c>
      <c r="F13" s="64">
        <v>0</v>
      </c>
      <c r="G13" s="64">
        <v>2</v>
      </c>
      <c r="H13" s="64">
        <v>1</v>
      </c>
      <c r="I13" s="64">
        <v>1</v>
      </c>
      <c r="J13" s="64">
        <v>13</v>
      </c>
      <c r="K13" s="64">
        <v>7</v>
      </c>
      <c r="L13" s="64">
        <v>1</v>
      </c>
      <c r="M13" s="64">
        <v>0</v>
      </c>
      <c r="N13" s="65">
        <v>0</v>
      </c>
    </row>
    <row r="14" spans="1:14" x14ac:dyDescent="0.25">
      <c r="A14" s="56" t="s">
        <v>16</v>
      </c>
      <c r="B14" s="70">
        <v>61.02</v>
      </c>
      <c r="C14" s="64">
        <v>75</v>
      </c>
      <c r="D14" s="64">
        <v>32</v>
      </c>
      <c r="E14" s="64">
        <v>43</v>
      </c>
      <c r="F14" s="64">
        <v>0</v>
      </c>
      <c r="G14" s="64">
        <v>15</v>
      </c>
      <c r="H14" s="64">
        <v>6</v>
      </c>
      <c r="I14" s="64">
        <v>5</v>
      </c>
      <c r="J14" s="64">
        <v>39</v>
      </c>
      <c r="K14" s="64">
        <v>1</v>
      </c>
      <c r="L14" s="64">
        <v>8</v>
      </c>
      <c r="M14" s="64">
        <v>1</v>
      </c>
      <c r="N14" s="65">
        <v>0</v>
      </c>
    </row>
    <row r="15" spans="1:14" x14ac:dyDescent="0.25">
      <c r="A15" s="56" t="s">
        <v>17</v>
      </c>
      <c r="B15" s="64">
        <v>6</v>
      </c>
      <c r="C15" s="64">
        <v>6</v>
      </c>
      <c r="D15" s="64">
        <v>0</v>
      </c>
      <c r="E15" s="64">
        <v>6</v>
      </c>
      <c r="F15" s="64">
        <v>0</v>
      </c>
      <c r="G15" s="64">
        <v>1</v>
      </c>
      <c r="H15" s="64">
        <v>0</v>
      </c>
      <c r="I15" s="64">
        <v>0</v>
      </c>
      <c r="J15" s="64">
        <v>3</v>
      </c>
      <c r="K15" s="64">
        <v>2</v>
      </c>
      <c r="L15" s="64">
        <v>0</v>
      </c>
      <c r="M15" s="64">
        <v>0</v>
      </c>
      <c r="N15" s="65">
        <v>0</v>
      </c>
    </row>
    <row r="16" spans="1:14" x14ac:dyDescent="0.25">
      <c r="A16" s="57" t="s">
        <v>18</v>
      </c>
      <c r="B16" s="12">
        <f t="shared" ref="B16:N16" si="1">SUM(B11:B15)</f>
        <v>160.52000000000001</v>
      </c>
      <c r="C16" s="12">
        <f t="shared" si="1"/>
        <v>175</v>
      </c>
      <c r="D16" s="12">
        <f t="shared" si="1"/>
        <v>60</v>
      </c>
      <c r="E16" s="12">
        <f t="shared" si="1"/>
        <v>115</v>
      </c>
      <c r="F16" s="12">
        <f t="shared" si="1"/>
        <v>0</v>
      </c>
      <c r="G16" s="12">
        <f t="shared" si="1"/>
        <v>36</v>
      </c>
      <c r="H16" s="12">
        <f t="shared" si="1"/>
        <v>10</v>
      </c>
      <c r="I16" s="12">
        <f t="shared" si="1"/>
        <v>9</v>
      </c>
      <c r="J16" s="12">
        <f t="shared" si="1"/>
        <v>99</v>
      </c>
      <c r="K16" s="12">
        <f t="shared" si="1"/>
        <v>11</v>
      </c>
      <c r="L16" s="12">
        <f t="shared" si="1"/>
        <v>9</v>
      </c>
      <c r="M16" s="12">
        <f t="shared" si="1"/>
        <v>1</v>
      </c>
      <c r="N16" s="12">
        <f t="shared" si="1"/>
        <v>0</v>
      </c>
    </row>
    <row r="17" spans="1:14" x14ac:dyDescent="0.25">
      <c r="A17" s="5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65"/>
    </row>
    <row r="18" spans="1:14" x14ac:dyDescent="0.25">
      <c r="A18" s="56" t="s">
        <v>13</v>
      </c>
      <c r="B18" s="70">
        <v>13</v>
      </c>
      <c r="C18" s="64">
        <v>13</v>
      </c>
      <c r="D18" s="64">
        <v>2</v>
      </c>
      <c r="E18" s="64">
        <v>11</v>
      </c>
      <c r="F18" s="64">
        <v>0</v>
      </c>
      <c r="G18" s="64">
        <v>5</v>
      </c>
      <c r="H18" s="64">
        <v>1</v>
      </c>
      <c r="I18" s="64">
        <v>0</v>
      </c>
      <c r="J18" s="64">
        <v>7</v>
      </c>
      <c r="K18" s="64">
        <v>0</v>
      </c>
      <c r="L18" s="64">
        <v>0</v>
      </c>
      <c r="M18" s="64">
        <v>0</v>
      </c>
      <c r="N18" s="65">
        <v>0</v>
      </c>
    </row>
    <row r="19" spans="1:14" x14ac:dyDescent="0.25">
      <c r="A19" s="56" t="s">
        <v>14</v>
      </c>
      <c r="B19" s="70">
        <v>33</v>
      </c>
      <c r="C19" s="64">
        <v>33</v>
      </c>
      <c r="D19" s="64">
        <v>10</v>
      </c>
      <c r="E19" s="64">
        <v>23</v>
      </c>
      <c r="F19" s="64">
        <v>0</v>
      </c>
      <c r="G19" s="64">
        <v>20</v>
      </c>
      <c r="H19" s="64">
        <v>0</v>
      </c>
      <c r="I19" s="64">
        <v>1</v>
      </c>
      <c r="J19" s="64">
        <v>10</v>
      </c>
      <c r="K19" s="64">
        <v>1</v>
      </c>
      <c r="L19" s="64">
        <v>0</v>
      </c>
      <c r="M19" s="64">
        <v>1</v>
      </c>
      <c r="N19" s="65">
        <v>0</v>
      </c>
    </row>
    <row r="20" spans="1:14" x14ac:dyDescent="0.25">
      <c r="A20" s="56" t="s">
        <v>15</v>
      </c>
      <c r="B20" s="70">
        <v>14</v>
      </c>
      <c r="C20" s="64">
        <v>14</v>
      </c>
      <c r="D20" s="64">
        <v>8</v>
      </c>
      <c r="E20" s="64">
        <v>6</v>
      </c>
      <c r="F20" s="64">
        <v>0</v>
      </c>
      <c r="G20" s="64">
        <v>3</v>
      </c>
      <c r="H20" s="64">
        <v>0</v>
      </c>
      <c r="I20" s="64">
        <v>1</v>
      </c>
      <c r="J20" s="64">
        <v>4</v>
      </c>
      <c r="K20" s="64">
        <v>5</v>
      </c>
      <c r="L20" s="64">
        <v>0</v>
      </c>
      <c r="M20" s="64">
        <v>1</v>
      </c>
      <c r="N20" s="65">
        <v>0</v>
      </c>
    </row>
    <row r="21" spans="1:14" x14ac:dyDescent="0.25">
      <c r="A21" s="56" t="s">
        <v>16</v>
      </c>
      <c r="B21" s="70">
        <v>31.5</v>
      </c>
      <c r="C21" s="64">
        <v>42</v>
      </c>
      <c r="D21" s="64">
        <v>19</v>
      </c>
      <c r="E21" s="64">
        <v>23</v>
      </c>
      <c r="F21" s="64">
        <v>0</v>
      </c>
      <c r="G21" s="64">
        <v>2</v>
      </c>
      <c r="H21" s="64">
        <v>4</v>
      </c>
      <c r="I21" s="64">
        <v>1</v>
      </c>
      <c r="J21" s="64">
        <v>32</v>
      </c>
      <c r="K21" s="64">
        <v>1</v>
      </c>
      <c r="L21" s="64">
        <v>2</v>
      </c>
      <c r="M21" s="64">
        <v>0</v>
      </c>
      <c r="N21" s="65">
        <v>0</v>
      </c>
    </row>
    <row r="22" spans="1:14" x14ac:dyDescent="0.25">
      <c r="A22" s="57" t="s">
        <v>18</v>
      </c>
      <c r="B22" s="12">
        <f t="shared" ref="B22:N22" si="2">SUM(B18:B21)</f>
        <v>91.5</v>
      </c>
      <c r="C22" s="12">
        <f t="shared" si="2"/>
        <v>102</v>
      </c>
      <c r="D22" s="12">
        <f t="shared" si="2"/>
        <v>39</v>
      </c>
      <c r="E22" s="12">
        <f t="shared" si="2"/>
        <v>63</v>
      </c>
      <c r="F22" s="12">
        <f t="shared" si="2"/>
        <v>0</v>
      </c>
      <c r="G22" s="12">
        <f t="shared" si="2"/>
        <v>30</v>
      </c>
      <c r="H22" s="12">
        <f t="shared" si="2"/>
        <v>5</v>
      </c>
      <c r="I22" s="12">
        <f t="shared" si="2"/>
        <v>3</v>
      </c>
      <c r="J22" s="12">
        <v>52</v>
      </c>
      <c r="K22" s="12">
        <f t="shared" si="2"/>
        <v>7</v>
      </c>
      <c r="L22" s="12">
        <f t="shared" si="2"/>
        <v>2</v>
      </c>
      <c r="M22" s="12">
        <f t="shared" si="2"/>
        <v>2</v>
      </c>
      <c r="N22" s="12">
        <f t="shared" si="2"/>
        <v>0</v>
      </c>
    </row>
    <row r="23" spans="1:14" x14ac:dyDescent="0.25">
      <c r="A23" s="53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65"/>
    </row>
    <row r="24" spans="1:14" x14ac:dyDescent="0.25">
      <c r="A24" s="56" t="s">
        <v>13</v>
      </c>
      <c r="B24" s="64">
        <v>11</v>
      </c>
      <c r="C24" s="64">
        <v>11</v>
      </c>
      <c r="D24" s="64">
        <v>7</v>
      </c>
      <c r="E24" s="64">
        <v>4</v>
      </c>
      <c r="F24" s="64">
        <v>0</v>
      </c>
      <c r="G24" s="64">
        <v>2</v>
      </c>
      <c r="H24" s="64">
        <v>1</v>
      </c>
      <c r="I24" s="64">
        <v>1</v>
      </c>
      <c r="J24" s="64">
        <v>7</v>
      </c>
      <c r="K24" s="64">
        <v>0</v>
      </c>
      <c r="L24" s="64">
        <v>0</v>
      </c>
      <c r="M24" s="64">
        <v>0</v>
      </c>
      <c r="N24" s="65">
        <v>0</v>
      </c>
    </row>
    <row r="25" spans="1:14" x14ac:dyDescent="0.25">
      <c r="A25" s="56" t="s">
        <v>14</v>
      </c>
      <c r="B25" s="70">
        <v>15</v>
      </c>
      <c r="C25" s="64">
        <v>15</v>
      </c>
      <c r="D25" s="64">
        <v>12</v>
      </c>
      <c r="E25" s="64">
        <v>3</v>
      </c>
      <c r="F25" s="64">
        <v>0</v>
      </c>
      <c r="G25" s="64">
        <v>3</v>
      </c>
      <c r="H25" s="64">
        <v>1</v>
      </c>
      <c r="I25" s="64">
        <v>0</v>
      </c>
      <c r="J25" s="64">
        <v>8</v>
      </c>
      <c r="K25" s="64">
        <v>2</v>
      </c>
      <c r="L25" s="64">
        <v>1</v>
      </c>
      <c r="M25" s="64">
        <v>0</v>
      </c>
      <c r="N25" s="65">
        <v>0</v>
      </c>
    </row>
    <row r="26" spans="1:14" x14ac:dyDescent="0.25">
      <c r="A26" s="56" t="s">
        <v>15</v>
      </c>
      <c r="B26" s="64">
        <v>13</v>
      </c>
      <c r="C26" s="64">
        <v>13</v>
      </c>
      <c r="D26" s="64">
        <v>11</v>
      </c>
      <c r="E26" s="64">
        <v>2</v>
      </c>
      <c r="F26" s="64">
        <v>0</v>
      </c>
      <c r="G26" s="64">
        <v>2</v>
      </c>
      <c r="H26" s="64">
        <v>1</v>
      </c>
      <c r="I26" s="64">
        <v>1</v>
      </c>
      <c r="J26" s="64">
        <v>6</v>
      </c>
      <c r="K26" s="64">
        <v>2</v>
      </c>
      <c r="L26" s="64">
        <v>1</v>
      </c>
      <c r="M26" s="64">
        <v>0</v>
      </c>
      <c r="N26" s="65">
        <v>0</v>
      </c>
    </row>
    <row r="27" spans="1:14" x14ac:dyDescent="0.25">
      <c r="A27" s="56" t="s">
        <v>16</v>
      </c>
      <c r="B27" s="70">
        <v>43.33</v>
      </c>
      <c r="C27" s="64">
        <v>65</v>
      </c>
      <c r="D27" s="64">
        <v>50</v>
      </c>
      <c r="E27" s="64">
        <v>15</v>
      </c>
      <c r="F27" s="64">
        <v>1</v>
      </c>
      <c r="G27" s="64">
        <v>1</v>
      </c>
      <c r="H27" s="64">
        <v>1</v>
      </c>
      <c r="I27" s="64">
        <v>1</v>
      </c>
      <c r="J27" s="64">
        <v>57</v>
      </c>
      <c r="K27" s="64">
        <v>0</v>
      </c>
      <c r="L27" s="64">
        <v>4</v>
      </c>
      <c r="M27" s="64">
        <v>0</v>
      </c>
      <c r="N27" s="65">
        <v>0</v>
      </c>
    </row>
    <row r="28" spans="1:14" x14ac:dyDescent="0.25">
      <c r="A28" s="56" t="s">
        <v>17</v>
      </c>
      <c r="B28" s="70">
        <v>49.26</v>
      </c>
      <c r="C28" s="64">
        <v>127</v>
      </c>
      <c r="D28" s="64" t="s">
        <v>33</v>
      </c>
      <c r="E28" s="64">
        <v>15</v>
      </c>
      <c r="F28" s="64">
        <v>0</v>
      </c>
      <c r="G28" s="64">
        <v>5</v>
      </c>
      <c r="H28" s="64">
        <v>14</v>
      </c>
      <c r="I28" s="64">
        <v>6</v>
      </c>
      <c r="J28" s="64">
        <v>74</v>
      </c>
      <c r="K28" s="64">
        <v>1</v>
      </c>
      <c r="L28" s="64">
        <v>26</v>
      </c>
      <c r="M28" s="64">
        <v>0</v>
      </c>
      <c r="N28" s="65">
        <v>1</v>
      </c>
    </row>
    <row r="29" spans="1:14" x14ac:dyDescent="0.25">
      <c r="A29" s="57" t="s">
        <v>18</v>
      </c>
      <c r="B29" s="12">
        <f t="shared" ref="B29:N29" si="3">SUM(B24:B28)</f>
        <v>131.59</v>
      </c>
      <c r="C29" s="12">
        <f t="shared" si="3"/>
        <v>231</v>
      </c>
      <c r="D29" s="12">
        <f t="shared" si="3"/>
        <v>80</v>
      </c>
      <c r="E29" s="12">
        <f t="shared" si="3"/>
        <v>39</v>
      </c>
      <c r="F29" s="12">
        <f t="shared" si="3"/>
        <v>1</v>
      </c>
      <c r="G29" s="12">
        <f t="shared" si="3"/>
        <v>13</v>
      </c>
      <c r="H29" s="12">
        <f t="shared" si="3"/>
        <v>18</v>
      </c>
      <c r="I29" s="12">
        <f t="shared" si="3"/>
        <v>9</v>
      </c>
      <c r="J29" s="12">
        <f t="shared" si="3"/>
        <v>152</v>
      </c>
      <c r="K29" s="12">
        <f t="shared" si="3"/>
        <v>5</v>
      </c>
      <c r="L29" s="12">
        <f t="shared" si="3"/>
        <v>32</v>
      </c>
      <c r="M29" s="12">
        <f t="shared" si="3"/>
        <v>0</v>
      </c>
      <c r="N29" s="12">
        <f t="shared" si="3"/>
        <v>1</v>
      </c>
    </row>
    <row r="30" spans="1:14" x14ac:dyDescent="0.25">
      <c r="A30" s="53" t="s">
        <v>20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65"/>
    </row>
    <row r="31" spans="1:14" x14ac:dyDescent="0.25">
      <c r="A31" s="56" t="s">
        <v>13</v>
      </c>
      <c r="B31" s="64">
        <v>19</v>
      </c>
      <c r="C31" s="64">
        <v>19</v>
      </c>
      <c r="D31" s="64">
        <v>13</v>
      </c>
      <c r="E31" s="64">
        <v>6</v>
      </c>
      <c r="F31" s="64">
        <v>0</v>
      </c>
      <c r="G31" s="64">
        <v>4</v>
      </c>
      <c r="H31" s="64">
        <v>4</v>
      </c>
      <c r="I31" s="64">
        <v>1</v>
      </c>
      <c r="J31" s="64">
        <v>10</v>
      </c>
      <c r="K31" s="64">
        <v>0</v>
      </c>
      <c r="L31" s="64">
        <v>0</v>
      </c>
      <c r="M31" s="64">
        <v>0</v>
      </c>
      <c r="N31" s="65">
        <v>0</v>
      </c>
    </row>
    <row r="32" spans="1:14" x14ac:dyDescent="0.25">
      <c r="A32" s="56" t="s">
        <v>14</v>
      </c>
      <c r="B32" s="70">
        <v>25</v>
      </c>
      <c r="C32" s="64">
        <v>25</v>
      </c>
      <c r="D32" s="64">
        <v>19</v>
      </c>
      <c r="E32" s="64">
        <v>6</v>
      </c>
      <c r="F32" s="64">
        <v>0</v>
      </c>
      <c r="G32" s="64">
        <v>5</v>
      </c>
      <c r="H32" s="64">
        <v>4</v>
      </c>
      <c r="I32" s="64">
        <v>2</v>
      </c>
      <c r="J32" s="64">
        <v>14</v>
      </c>
      <c r="K32" s="64">
        <v>0</v>
      </c>
      <c r="L32" s="64">
        <v>0</v>
      </c>
      <c r="M32" s="64">
        <v>0</v>
      </c>
      <c r="N32" s="65">
        <v>0</v>
      </c>
    </row>
    <row r="33" spans="1:14" x14ac:dyDescent="0.25">
      <c r="A33" s="56" t="s">
        <v>15</v>
      </c>
      <c r="B33" s="64">
        <v>12</v>
      </c>
      <c r="C33" s="64">
        <v>12</v>
      </c>
      <c r="D33" s="64">
        <v>8</v>
      </c>
      <c r="E33" s="64">
        <v>4</v>
      </c>
      <c r="F33" s="64">
        <v>0</v>
      </c>
      <c r="G33" s="64">
        <v>3</v>
      </c>
      <c r="H33" s="64">
        <v>0</v>
      </c>
      <c r="I33" s="64">
        <v>2</v>
      </c>
      <c r="J33" s="64">
        <v>5</v>
      </c>
      <c r="K33" s="64">
        <v>1</v>
      </c>
      <c r="L33" s="64">
        <v>1</v>
      </c>
      <c r="M33" s="64">
        <v>0</v>
      </c>
      <c r="N33" s="65">
        <v>0</v>
      </c>
    </row>
    <row r="34" spans="1:14" x14ac:dyDescent="0.25">
      <c r="A34" s="56" t="s">
        <v>16</v>
      </c>
      <c r="B34" s="70">
        <v>26.65</v>
      </c>
      <c r="C34" s="64">
        <v>63</v>
      </c>
      <c r="D34" s="64">
        <v>46</v>
      </c>
      <c r="E34" s="64">
        <v>17</v>
      </c>
      <c r="F34" s="64">
        <v>1</v>
      </c>
      <c r="G34" s="64">
        <v>5</v>
      </c>
      <c r="H34" s="64">
        <v>4</v>
      </c>
      <c r="I34" s="64">
        <v>2</v>
      </c>
      <c r="J34" s="64">
        <v>45</v>
      </c>
      <c r="K34" s="64">
        <v>2</v>
      </c>
      <c r="L34" s="64">
        <v>4</v>
      </c>
      <c r="M34" s="64">
        <v>0</v>
      </c>
      <c r="N34" s="65">
        <v>0</v>
      </c>
    </row>
    <row r="35" spans="1:14" x14ac:dyDescent="0.25">
      <c r="A35" s="56" t="s">
        <v>17</v>
      </c>
      <c r="B35" s="70">
        <v>1</v>
      </c>
      <c r="C35" s="64">
        <v>1</v>
      </c>
      <c r="D35" s="64">
        <v>0</v>
      </c>
      <c r="E35" s="64">
        <v>1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1</v>
      </c>
      <c r="M35" s="64">
        <v>0</v>
      </c>
      <c r="N35" s="65">
        <v>0</v>
      </c>
    </row>
    <row r="36" spans="1:14" x14ac:dyDescent="0.25">
      <c r="A36" s="57" t="s">
        <v>18</v>
      </c>
      <c r="B36" s="12">
        <f>SUM(B31:B35)</f>
        <v>83.65</v>
      </c>
      <c r="C36" s="12">
        <f t="shared" ref="C36:N36" si="4">SUM(C31:C35)</f>
        <v>120</v>
      </c>
      <c r="D36" s="12">
        <f t="shared" si="4"/>
        <v>86</v>
      </c>
      <c r="E36" s="12">
        <f t="shared" si="4"/>
        <v>34</v>
      </c>
      <c r="F36" s="12">
        <f t="shared" si="4"/>
        <v>1</v>
      </c>
      <c r="G36" s="12">
        <f t="shared" si="4"/>
        <v>17</v>
      </c>
      <c r="H36" s="12">
        <f t="shared" si="4"/>
        <v>12</v>
      </c>
      <c r="I36" s="12">
        <f t="shared" si="4"/>
        <v>7</v>
      </c>
      <c r="J36" s="12">
        <f t="shared" si="4"/>
        <v>74</v>
      </c>
      <c r="K36" s="12">
        <f t="shared" si="4"/>
        <v>3</v>
      </c>
      <c r="L36" s="12">
        <f t="shared" si="4"/>
        <v>6</v>
      </c>
      <c r="M36" s="12">
        <f t="shared" si="4"/>
        <v>0</v>
      </c>
      <c r="N36" s="12">
        <f t="shared" si="4"/>
        <v>0</v>
      </c>
    </row>
    <row r="37" spans="1:14" x14ac:dyDescent="0.25">
      <c r="A37" s="53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65"/>
    </row>
    <row r="38" spans="1:14" x14ac:dyDescent="0.25">
      <c r="A38" s="56" t="s">
        <v>13</v>
      </c>
      <c r="B38" s="70">
        <v>0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</row>
    <row r="39" spans="1:14" x14ac:dyDescent="0.25">
      <c r="A39" s="56" t="s">
        <v>14</v>
      </c>
      <c r="B39" s="70">
        <v>0</v>
      </c>
      <c r="C39" s="70">
        <v>0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</row>
    <row r="40" spans="1:14" x14ac:dyDescent="0.25">
      <c r="A40" s="56" t="s">
        <v>15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</row>
    <row r="41" spans="1:14" x14ac:dyDescent="0.25">
      <c r="A41" s="56" t="s">
        <v>16</v>
      </c>
      <c r="B41" s="70">
        <v>0</v>
      </c>
      <c r="C41" s="70">
        <v>0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</row>
    <row r="42" spans="1:14" x14ac:dyDescent="0.25">
      <c r="A42" s="56" t="s">
        <v>17</v>
      </c>
      <c r="B42" s="70">
        <v>0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</row>
    <row r="43" spans="1:14" x14ac:dyDescent="0.25">
      <c r="A43" s="57" t="s">
        <v>18</v>
      </c>
      <c r="B43" s="12">
        <f t="shared" ref="B43:N43" si="5">SUM(B38:B42)</f>
        <v>0</v>
      </c>
      <c r="C43" s="12">
        <f t="shared" si="5"/>
        <v>0</v>
      </c>
      <c r="D43" s="12">
        <f t="shared" si="5"/>
        <v>0</v>
      </c>
      <c r="E43" s="12">
        <f t="shared" si="5"/>
        <v>0</v>
      </c>
      <c r="F43" s="12">
        <f t="shared" si="5"/>
        <v>0</v>
      </c>
      <c r="G43" s="12">
        <f t="shared" si="5"/>
        <v>0</v>
      </c>
      <c r="H43" s="12">
        <f t="shared" si="5"/>
        <v>0</v>
      </c>
      <c r="I43" s="12">
        <f t="shared" si="5"/>
        <v>0</v>
      </c>
      <c r="J43" s="12">
        <f t="shared" si="5"/>
        <v>0</v>
      </c>
      <c r="K43" s="12">
        <f t="shared" si="5"/>
        <v>0</v>
      </c>
      <c r="L43" s="12">
        <f t="shared" si="5"/>
        <v>0</v>
      </c>
      <c r="M43" s="12">
        <f t="shared" si="5"/>
        <v>0</v>
      </c>
      <c r="N43" s="12">
        <f t="shared" si="5"/>
        <v>0</v>
      </c>
    </row>
    <row r="44" spans="1:14" x14ac:dyDescent="0.25">
      <c r="A44" s="53" t="s">
        <v>34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65"/>
    </row>
    <row r="45" spans="1:14" x14ac:dyDescent="0.25">
      <c r="A45" s="56" t="s">
        <v>16</v>
      </c>
      <c r="B45" s="70">
        <v>7.59</v>
      </c>
      <c r="C45" s="64">
        <v>11</v>
      </c>
      <c r="D45" s="64">
        <v>6</v>
      </c>
      <c r="E45" s="64">
        <v>5</v>
      </c>
      <c r="F45" s="64">
        <v>0</v>
      </c>
      <c r="G45" s="64">
        <v>0</v>
      </c>
      <c r="H45" s="64">
        <v>0</v>
      </c>
      <c r="I45" s="64">
        <v>0</v>
      </c>
      <c r="J45" s="64">
        <v>8</v>
      </c>
      <c r="K45" s="64">
        <v>0</v>
      </c>
      <c r="L45" s="64">
        <v>3</v>
      </c>
      <c r="M45" s="64">
        <v>0</v>
      </c>
      <c r="N45" s="65">
        <v>0</v>
      </c>
    </row>
    <row r="46" spans="1:14" ht="15.75" x14ac:dyDescent="0.25">
      <c r="A46" s="56" t="s">
        <v>17</v>
      </c>
      <c r="B46" s="13">
        <v>0</v>
      </c>
      <c r="C46" s="13">
        <v>0</v>
      </c>
      <c r="D46" s="13">
        <v>0</v>
      </c>
      <c r="E46" s="13">
        <v>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65">
        <v>0</v>
      </c>
    </row>
    <row r="47" spans="1:14" x14ac:dyDescent="0.25">
      <c r="A47" s="57" t="s">
        <v>18</v>
      </c>
      <c r="B47" s="12">
        <f t="shared" ref="B47:N47" si="6">SUM(B45:B46)</f>
        <v>7.59</v>
      </c>
      <c r="C47" s="12">
        <f t="shared" si="6"/>
        <v>11</v>
      </c>
      <c r="D47" s="12">
        <f t="shared" si="6"/>
        <v>6</v>
      </c>
      <c r="E47" s="12">
        <f t="shared" si="6"/>
        <v>5</v>
      </c>
      <c r="F47" s="12">
        <f t="shared" si="6"/>
        <v>0</v>
      </c>
      <c r="G47" s="12">
        <f t="shared" si="6"/>
        <v>0</v>
      </c>
      <c r="H47" s="12">
        <f t="shared" si="6"/>
        <v>0</v>
      </c>
      <c r="I47" s="12">
        <f t="shared" si="6"/>
        <v>0</v>
      </c>
      <c r="J47" s="12">
        <f t="shared" si="6"/>
        <v>8</v>
      </c>
      <c r="K47" s="12">
        <f t="shared" si="6"/>
        <v>0</v>
      </c>
      <c r="L47" s="12">
        <f t="shared" si="6"/>
        <v>3</v>
      </c>
      <c r="M47" s="12">
        <f t="shared" si="6"/>
        <v>0</v>
      </c>
      <c r="N47" s="12">
        <f t="shared" si="6"/>
        <v>0</v>
      </c>
    </row>
    <row r="48" spans="1:14" x14ac:dyDescent="0.25">
      <c r="A48" s="53" t="s">
        <v>27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5"/>
    </row>
    <row r="49" spans="1:14" x14ac:dyDescent="0.25">
      <c r="A49" s="56" t="s">
        <v>14</v>
      </c>
      <c r="B49" s="64">
        <v>2</v>
      </c>
      <c r="C49" s="64">
        <v>2</v>
      </c>
      <c r="D49" s="64">
        <v>0</v>
      </c>
      <c r="E49" s="64">
        <v>2</v>
      </c>
      <c r="F49" s="64">
        <v>0</v>
      </c>
      <c r="G49" s="64">
        <v>0</v>
      </c>
      <c r="H49" s="64">
        <v>0</v>
      </c>
      <c r="I49" s="64">
        <v>0</v>
      </c>
      <c r="J49" s="64">
        <v>1</v>
      </c>
      <c r="K49" s="64">
        <v>0</v>
      </c>
      <c r="L49" s="64">
        <v>0</v>
      </c>
      <c r="M49" s="64">
        <v>1</v>
      </c>
      <c r="N49" s="65">
        <v>0</v>
      </c>
    </row>
    <row r="50" spans="1:14" x14ac:dyDescent="0.25">
      <c r="A50" s="56" t="s">
        <v>15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5">
        <v>0</v>
      </c>
    </row>
    <row r="51" spans="1:14" x14ac:dyDescent="0.25">
      <c r="A51" s="56" t="s">
        <v>16</v>
      </c>
      <c r="B51" s="64">
        <v>1.8</v>
      </c>
      <c r="C51" s="64">
        <v>3</v>
      </c>
      <c r="D51" s="64">
        <v>2</v>
      </c>
      <c r="E51" s="64">
        <v>1</v>
      </c>
      <c r="F51" s="64">
        <v>0</v>
      </c>
      <c r="G51" s="64">
        <v>0</v>
      </c>
      <c r="H51" s="64">
        <v>0</v>
      </c>
      <c r="I51" s="64">
        <v>0</v>
      </c>
      <c r="J51" s="64">
        <v>3</v>
      </c>
      <c r="K51" s="64">
        <v>0</v>
      </c>
      <c r="L51" s="64">
        <v>0</v>
      </c>
      <c r="M51" s="64">
        <v>0</v>
      </c>
      <c r="N51" s="65">
        <v>0</v>
      </c>
    </row>
    <row r="52" spans="1:14" x14ac:dyDescent="0.25">
      <c r="A52" s="57" t="s">
        <v>18</v>
      </c>
      <c r="B52" s="12">
        <f>B49+B51+B50</f>
        <v>3.8</v>
      </c>
      <c r="C52" s="12">
        <f>C49+C51+C50</f>
        <v>5</v>
      </c>
      <c r="D52" s="12">
        <f>D49+D51+D50</f>
        <v>2</v>
      </c>
      <c r="E52" s="12">
        <f>E49+E51+E50</f>
        <v>3</v>
      </c>
      <c r="F52" s="12">
        <f>SUM(F49)</f>
        <v>0</v>
      </c>
      <c r="G52" s="12">
        <f t="shared" ref="G52:N52" si="7">SUM(G49+G50+G51)</f>
        <v>0</v>
      </c>
      <c r="H52" s="12">
        <f t="shared" si="7"/>
        <v>0</v>
      </c>
      <c r="I52" s="12">
        <f t="shared" si="7"/>
        <v>0</v>
      </c>
      <c r="J52" s="12">
        <f t="shared" si="7"/>
        <v>4</v>
      </c>
      <c r="K52" s="12">
        <f t="shared" si="7"/>
        <v>0</v>
      </c>
      <c r="L52" s="12">
        <f t="shared" si="7"/>
        <v>0</v>
      </c>
      <c r="M52" s="12">
        <f t="shared" si="7"/>
        <v>1</v>
      </c>
      <c r="N52" s="12">
        <f t="shared" si="7"/>
        <v>0</v>
      </c>
    </row>
    <row r="53" spans="1:14" x14ac:dyDescent="0.25">
      <c r="A53" s="53" t="s">
        <v>35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65"/>
    </row>
    <row r="54" spans="1:14" x14ac:dyDescent="0.25">
      <c r="A54" s="59" t="s">
        <v>13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5">
        <v>0</v>
      </c>
    </row>
    <row r="55" spans="1:14" x14ac:dyDescent="0.25">
      <c r="A55" s="59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5">
        <v>0</v>
      </c>
    </row>
    <row r="56" spans="1:14" x14ac:dyDescent="0.25">
      <c r="A56" s="56" t="s">
        <v>16</v>
      </c>
      <c r="B56" s="70">
        <v>0.6</v>
      </c>
      <c r="C56" s="64">
        <v>1</v>
      </c>
      <c r="D56" s="64">
        <v>1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1</v>
      </c>
      <c r="K56" s="64">
        <v>0</v>
      </c>
      <c r="L56" s="64">
        <v>0</v>
      </c>
      <c r="M56" s="64">
        <v>0</v>
      </c>
      <c r="N56" s="65">
        <v>0</v>
      </c>
    </row>
    <row r="57" spans="1:14" x14ac:dyDescent="0.25">
      <c r="A57" s="56" t="s">
        <v>37</v>
      </c>
      <c r="B57" s="70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5">
        <v>0</v>
      </c>
    </row>
    <row r="58" spans="1:14" x14ac:dyDescent="0.25">
      <c r="A58" s="57" t="s">
        <v>18</v>
      </c>
      <c r="B58" s="12">
        <f>SUM(B54:B57)</f>
        <v>0.6</v>
      </c>
      <c r="C58" s="12">
        <f>SUM(C54:C57)</f>
        <v>1</v>
      </c>
      <c r="D58" s="12">
        <f t="shared" ref="D58:N58" si="8">SUM(D54:D57)</f>
        <v>1</v>
      </c>
      <c r="E58" s="12">
        <f t="shared" si="8"/>
        <v>0</v>
      </c>
      <c r="F58" s="12">
        <f t="shared" si="8"/>
        <v>0</v>
      </c>
      <c r="G58" s="12">
        <f t="shared" si="8"/>
        <v>0</v>
      </c>
      <c r="H58" s="12">
        <f t="shared" si="8"/>
        <v>0</v>
      </c>
      <c r="I58" s="12">
        <f t="shared" si="8"/>
        <v>0</v>
      </c>
      <c r="J58" s="12">
        <f t="shared" si="8"/>
        <v>1</v>
      </c>
      <c r="K58" s="12">
        <f t="shared" si="8"/>
        <v>0</v>
      </c>
      <c r="L58" s="12">
        <f t="shared" si="8"/>
        <v>0</v>
      </c>
      <c r="M58" s="12">
        <f t="shared" si="8"/>
        <v>0</v>
      </c>
      <c r="N58" s="12">
        <f t="shared" si="8"/>
        <v>0</v>
      </c>
    </row>
    <row r="59" spans="1:14" x14ac:dyDescent="0.25">
      <c r="A59" s="61" t="s">
        <v>38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65"/>
    </row>
    <row r="60" spans="1:14" x14ac:dyDescent="0.25">
      <c r="A60" s="59" t="s">
        <v>13</v>
      </c>
      <c r="B60" s="64">
        <v>6</v>
      </c>
      <c r="C60" s="64">
        <v>6</v>
      </c>
      <c r="D60" s="64">
        <v>2</v>
      </c>
      <c r="E60" s="64">
        <v>4</v>
      </c>
      <c r="F60" s="64">
        <v>0</v>
      </c>
      <c r="G60" s="64">
        <v>1</v>
      </c>
      <c r="H60" s="64">
        <v>0</v>
      </c>
      <c r="I60" s="64">
        <v>0</v>
      </c>
      <c r="J60" s="64">
        <v>5</v>
      </c>
      <c r="K60" s="64">
        <v>0</v>
      </c>
      <c r="L60" s="64">
        <v>0</v>
      </c>
      <c r="M60" s="64">
        <v>0</v>
      </c>
      <c r="N60" s="65">
        <v>0</v>
      </c>
    </row>
    <row r="61" spans="1:14" x14ac:dyDescent="0.25">
      <c r="A61" s="59" t="s">
        <v>36</v>
      </c>
      <c r="B61" s="64">
        <v>9</v>
      </c>
      <c r="C61" s="64">
        <v>9</v>
      </c>
      <c r="D61" s="64">
        <v>5</v>
      </c>
      <c r="E61" s="64">
        <v>4</v>
      </c>
      <c r="F61" s="64">
        <v>1</v>
      </c>
      <c r="G61" s="64">
        <v>1</v>
      </c>
      <c r="H61" s="64">
        <v>0</v>
      </c>
      <c r="I61" s="64">
        <v>1</v>
      </c>
      <c r="J61" s="64">
        <v>6</v>
      </c>
      <c r="K61" s="64">
        <v>0</v>
      </c>
      <c r="L61" s="64">
        <v>0</v>
      </c>
      <c r="M61" s="64">
        <v>0</v>
      </c>
      <c r="N61" s="65">
        <v>0</v>
      </c>
    </row>
    <row r="62" spans="1:14" x14ac:dyDescent="0.25">
      <c r="A62" s="56" t="s">
        <v>15</v>
      </c>
      <c r="B62" s="64">
        <v>3</v>
      </c>
      <c r="C62" s="64">
        <v>3</v>
      </c>
      <c r="D62" s="64">
        <v>1</v>
      </c>
      <c r="E62" s="64">
        <v>2</v>
      </c>
      <c r="F62" s="64">
        <v>0</v>
      </c>
      <c r="G62" s="64">
        <v>0</v>
      </c>
      <c r="H62" s="64">
        <v>0</v>
      </c>
      <c r="I62" s="64">
        <v>0</v>
      </c>
      <c r="J62" s="64">
        <v>1</v>
      </c>
      <c r="K62" s="64">
        <v>1</v>
      </c>
      <c r="L62" s="64">
        <v>1</v>
      </c>
      <c r="M62" s="64">
        <v>0</v>
      </c>
      <c r="N62" s="65">
        <v>0</v>
      </c>
    </row>
    <row r="63" spans="1:14" x14ac:dyDescent="0.25">
      <c r="A63" s="56" t="s">
        <v>16</v>
      </c>
      <c r="B63" s="70">
        <v>4.25</v>
      </c>
      <c r="C63" s="64">
        <v>7</v>
      </c>
      <c r="D63" s="64">
        <v>3</v>
      </c>
      <c r="E63" s="64">
        <v>4</v>
      </c>
      <c r="F63" s="64">
        <v>0</v>
      </c>
      <c r="G63" s="64">
        <v>1</v>
      </c>
      <c r="H63" s="64">
        <v>0</v>
      </c>
      <c r="I63" s="64">
        <v>0</v>
      </c>
      <c r="J63" s="64">
        <v>5</v>
      </c>
      <c r="K63" s="64">
        <v>1</v>
      </c>
      <c r="L63" s="64">
        <v>0</v>
      </c>
      <c r="M63" s="64">
        <v>0</v>
      </c>
      <c r="N63" s="65">
        <v>0</v>
      </c>
    </row>
    <row r="64" spans="1:14" x14ac:dyDescent="0.25">
      <c r="A64" s="56" t="s">
        <v>17</v>
      </c>
      <c r="B64" s="64">
        <v>0.65</v>
      </c>
      <c r="C64" s="64">
        <v>1</v>
      </c>
      <c r="D64" s="64">
        <v>0</v>
      </c>
      <c r="E64" s="64">
        <v>1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1</v>
      </c>
      <c r="L64" s="64">
        <v>0</v>
      </c>
      <c r="M64" s="64">
        <v>0</v>
      </c>
      <c r="N64" s="65">
        <v>0</v>
      </c>
    </row>
    <row r="65" spans="1:14" x14ac:dyDescent="0.25">
      <c r="A65" s="60" t="s">
        <v>18</v>
      </c>
      <c r="B65" s="26">
        <f t="shared" ref="B65:N65" si="9">B60+B61+B62+B63+B64</f>
        <v>22.9</v>
      </c>
      <c r="C65" s="26">
        <f t="shared" si="9"/>
        <v>26</v>
      </c>
      <c r="D65" s="26">
        <f t="shared" si="9"/>
        <v>11</v>
      </c>
      <c r="E65" s="26">
        <f t="shared" si="9"/>
        <v>15</v>
      </c>
      <c r="F65" s="26">
        <f t="shared" si="9"/>
        <v>1</v>
      </c>
      <c r="G65" s="26">
        <f t="shared" si="9"/>
        <v>3</v>
      </c>
      <c r="H65" s="26">
        <f t="shared" si="9"/>
        <v>0</v>
      </c>
      <c r="I65" s="26">
        <f t="shared" si="9"/>
        <v>1</v>
      </c>
      <c r="J65" s="26">
        <f t="shared" si="9"/>
        <v>17</v>
      </c>
      <c r="K65" s="26">
        <f t="shared" si="9"/>
        <v>3</v>
      </c>
      <c r="L65" s="26">
        <f t="shared" si="9"/>
        <v>1</v>
      </c>
      <c r="M65" s="26">
        <f t="shared" si="9"/>
        <v>0</v>
      </c>
      <c r="N65" s="26">
        <f t="shared" si="9"/>
        <v>0</v>
      </c>
    </row>
    <row r="66" spans="1:14" ht="15.75" x14ac:dyDescent="0.25">
      <c r="A66" s="71" t="s">
        <v>39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65"/>
    </row>
    <row r="67" spans="1:14" x14ac:dyDescent="0.25">
      <c r="A67" s="56" t="s">
        <v>13</v>
      </c>
      <c r="B67" s="5">
        <v>131.66</v>
      </c>
      <c r="C67" s="5">
        <f t="shared" ref="C67:M67" si="10">C4+C11+C31+C18+C24+C38+C54+C60</f>
        <v>143</v>
      </c>
      <c r="D67" s="5">
        <f t="shared" si="10"/>
        <v>63</v>
      </c>
      <c r="E67" s="5">
        <f t="shared" si="10"/>
        <v>80</v>
      </c>
      <c r="F67" s="5">
        <f t="shared" si="10"/>
        <v>0</v>
      </c>
      <c r="G67" s="5">
        <f t="shared" si="10"/>
        <v>27</v>
      </c>
      <c r="H67" s="5">
        <f t="shared" si="10"/>
        <v>13</v>
      </c>
      <c r="I67" s="5">
        <v>6</v>
      </c>
      <c r="J67" s="5">
        <f t="shared" si="10"/>
        <v>97</v>
      </c>
      <c r="K67" s="5">
        <f t="shared" si="10"/>
        <v>1</v>
      </c>
      <c r="L67" s="5">
        <f t="shared" si="10"/>
        <v>0</v>
      </c>
      <c r="M67" s="5">
        <f t="shared" si="10"/>
        <v>0</v>
      </c>
      <c r="N67" s="65">
        <v>0</v>
      </c>
    </row>
    <row r="68" spans="1:14" x14ac:dyDescent="0.25">
      <c r="A68" s="56" t="s">
        <v>14</v>
      </c>
      <c r="B68" s="5">
        <v>223.76</v>
      </c>
      <c r="C68" s="5">
        <f t="shared" ref="C68:M68" si="11">C5+C12+C32+C19+C25+C39+C49+C55+C61</f>
        <v>225</v>
      </c>
      <c r="D68" s="5">
        <f t="shared" si="11"/>
        <v>111</v>
      </c>
      <c r="E68" s="5">
        <f t="shared" si="11"/>
        <v>114</v>
      </c>
      <c r="F68" s="5">
        <v>1</v>
      </c>
      <c r="G68" s="5">
        <f t="shared" si="11"/>
        <v>50</v>
      </c>
      <c r="H68" s="5">
        <f t="shared" si="11"/>
        <v>13</v>
      </c>
      <c r="I68" s="5">
        <v>18</v>
      </c>
      <c r="J68" s="5">
        <f t="shared" si="11"/>
        <v>134</v>
      </c>
      <c r="K68" s="5">
        <f t="shared" si="11"/>
        <v>5</v>
      </c>
      <c r="L68" s="5">
        <f t="shared" si="11"/>
        <v>1</v>
      </c>
      <c r="M68" s="5">
        <f t="shared" si="11"/>
        <v>2</v>
      </c>
      <c r="N68" s="65">
        <v>0</v>
      </c>
    </row>
    <row r="69" spans="1:14" x14ac:dyDescent="0.25">
      <c r="A69" s="56" t="s">
        <v>15</v>
      </c>
      <c r="B69" s="5">
        <f t="shared" ref="B69:L69" si="12">B6+B13+B33+B20+B26+B40+B50+B62</f>
        <v>106.92</v>
      </c>
      <c r="C69" s="5">
        <f t="shared" si="12"/>
        <v>107</v>
      </c>
      <c r="D69" s="5">
        <f t="shared" si="12"/>
        <v>60</v>
      </c>
      <c r="E69" s="5">
        <f t="shared" si="12"/>
        <v>47</v>
      </c>
      <c r="F69" s="5">
        <v>2</v>
      </c>
      <c r="G69" s="5">
        <v>15</v>
      </c>
      <c r="H69" s="5">
        <v>8</v>
      </c>
      <c r="I69" s="5">
        <v>9</v>
      </c>
      <c r="J69" s="5">
        <v>41</v>
      </c>
      <c r="K69" s="5">
        <v>18</v>
      </c>
      <c r="L69" s="5">
        <f t="shared" si="12"/>
        <v>5</v>
      </c>
      <c r="M69" s="5">
        <v>3</v>
      </c>
      <c r="N69" s="65">
        <v>0</v>
      </c>
    </row>
    <row r="70" spans="1:14" x14ac:dyDescent="0.25">
      <c r="A70" s="56" t="s">
        <v>16</v>
      </c>
      <c r="B70" s="5">
        <v>358.86</v>
      </c>
      <c r="C70" s="5">
        <f t="shared" ref="C70:E70" si="13">C7+C14+C34+C21+C27+C41+C45+C51+C56+C63</f>
        <v>536</v>
      </c>
      <c r="D70" s="5">
        <f t="shared" si="13"/>
        <v>312</v>
      </c>
      <c r="E70" s="5">
        <f t="shared" si="13"/>
        <v>224</v>
      </c>
      <c r="F70" s="5">
        <v>3</v>
      </c>
      <c r="G70" s="5">
        <v>41</v>
      </c>
      <c r="H70" s="5">
        <v>34</v>
      </c>
      <c r="I70" s="5">
        <v>19</v>
      </c>
      <c r="J70" s="5">
        <v>393</v>
      </c>
      <c r="K70" s="5">
        <v>11</v>
      </c>
      <c r="L70" s="5">
        <v>27</v>
      </c>
      <c r="M70" s="5">
        <v>2</v>
      </c>
      <c r="N70" s="65">
        <v>0</v>
      </c>
    </row>
    <row r="71" spans="1:14" x14ac:dyDescent="0.25">
      <c r="A71" s="56" t="s">
        <v>17</v>
      </c>
      <c r="B71" s="5">
        <v>62.36</v>
      </c>
      <c r="C71" s="5">
        <v>140</v>
      </c>
      <c r="D71" s="5">
        <v>124</v>
      </c>
      <c r="E71" s="5">
        <f>E8+E15+E28+E42+E46+E64+E57+E35</f>
        <v>24</v>
      </c>
      <c r="F71" s="5">
        <f>F8+F15+F28+F42+F46+F64+F57+F35</f>
        <v>0</v>
      </c>
      <c r="G71" s="5">
        <f t="shared" ref="G71:N71" si="14">G8+G15+G28+G42+G46+G64+G57+G35</f>
        <v>6</v>
      </c>
      <c r="H71" s="5">
        <f t="shared" si="14"/>
        <v>15</v>
      </c>
      <c r="I71" s="5">
        <f t="shared" si="14"/>
        <v>6</v>
      </c>
      <c r="J71" s="5">
        <f t="shared" si="14"/>
        <v>79</v>
      </c>
      <c r="K71" s="5">
        <f t="shared" si="14"/>
        <v>4</v>
      </c>
      <c r="L71" s="5">
        <f t="shared" si="14"/>
        <v>27</v>
      </c>
      <c r="M71" s="5">
        <f t="shared" si="14"/>
        <v>0</v>
      </c>
      <c r="N71" s="5">
        <f t="shared" si="14"/>
        <v>1</v>
      </c>
    </row>
    <row r="72" spans="1:14" x14ac:dyDescent="0.25">
      <c r="A72" s="57" t="s">
        <v>18</v>
      </c>
      <c r="B72" s="26">
        <v>875.64</v>
      </c>
      <c r="C72" s="26">
        <f t="shared" ref="C72:N72" si="15">SUM(C67:C71)</f>
        <v>1151</v>
      </c>
      <c r="D72" s="26">
        <f t="shared" si="15"/>
        <v>670</v>
      </c>
      <c r="E72" s="26">
        <f t="shared" si="15"/>
        <v>489</v>
      </c>
      <c r="F72" s="26">
        <f t="shared" si="15"/>
        <v>6</v>
      </c>
      <c r="G72" s="26">
        <f t="shared" si="15"/>
        <v>139</v>
      </c>
      <c r="H72" s="26">
        <f t="shared" si="15"/>
        <v>83</v>
      </c>
      <c r="I72" s="26">
        <f t="shared" si="15"/>
        <v>58</v>
      </c>
      <c r="J72" s="26">
        <f t="shared" si="15"/>
        <v>744</v>
      </c>
      <c r="K72" s="26">
        <f t="shared" si="15"/>
        <v>39</v>
      </c>
      <c r="L72" s="26">
        <f t="shared" si="15"/>
        <v>60</v>
      </c>
      <c r="M72" s="26">
        <f t="shared" si="15"/>
        <v>7</v>
      </c>
      <c r="N72" s="26">
        <f t="shared" si="15"/>
        <v>1</v>
      </c>
    </row>
  </sheetData>
  <pageMargins left="0.7" right="0.7" top="0.75" bottom="0.75" header="0.3" footer="0.3"/>
  <pageSetup scale="76" orientation="portrait" r:id="rId1"/>
  <headerFooter>
    <oddHeader>&amp;L&amp;"-,Bold"Faculty and Staff&amp;C&amp;"-,Bold"Table 45&amp;R&amp;"-,Bold"Faculty Diversity Summary of Faculty Rank by College</oddHeader>
    <oddFooter>&amp;L&amp;"-,Bold"Office of Institutional Research, UMass Boston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9786-5AE0-41AB-B7AD-C3684CA5BE21}">
  <dimension ref="A1:N73"/>
  <sheetViews>
    <sheetView topLeftCell="A53" zoomScaleNormal="100" workbookViewId="0">
      <selection activeCell="A3" sqref="A3:N73"/>
    </sheetView>
  </sheetViews>
  <sheetFormatPr defaultRowHeight="15" x14ac:dyDescent="0.25"/>
  <cols>
    <col min="1" max="1" width="16.5703125" style="1" customWidth="1"/>
    <col min="2" max="13" width="14.28515625" customWidth="1"/>
    <col min="14" max="14" width="14.28515625" style="65" customWidth="1"/>
  </cols>
  <sheetData>
    <row r="1" spans="1:14" ht="18.75" x14ac:dyDescent="0.3">
      <c r="A1" s="10" t="s">
        <v>40</v>
      </c>
      <c r="B1" s="7"/>
      <c r="C1" s="7"/>
      <c r="D1" s="7"/>
      <c r="E1" s="7"/>
      <c r="F1" s="66"/>
      <c r="G1" s="4"/>
      <c r="H1" s="4"/>
      <c r="I1" s="4"/>
      <c r="J1" s="4"/>
      <c r="K1" s="4"/>
      <c r="L1" s="4"/>
      <c r="M1" s="7"/>
    </row>
    <row r="2" spans="1:14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48" thickBot="1" x14ac:dyDescent="0.3">
      <c r="A3" s="69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  <c r="N3" s="72" t="s">
        <v>32</v>
      </c>
    </row>
    <row r="4" spans="1:14" ht="15.75" x14ac:dyDescent="0.25">
      <c r="A4" s="53" t="s">
        <v>12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5">
      <c r="A5" s="56" t="s">
        <v>13</v>
      </c>
      <c r="B5" s="70">
        <v>51.16</v>
      </c>
      <c r="C5" s="64">
        <f>D5+E5</f>
        <v>54</v>
      </c>
      <c r="D5" s="64">
        <v>30</v>
      </c>
      <c r="E5" s="64">
        <v>24</v>
      </c>
      <c r="F5" s="64">
        <v>0</v>
      </c>
      <c r="G5" s="64">
        <v>6</v>
      </c>
      <c r="H5" s="64">
        <v>4</v>
      </c>
      <c r="I5" s="64">
        <v>1</v>
      </c>
      <c r="J5" s="64">
        <v>43</v>
      </c>
      <c r="K5" s="64">
        <v>0</v>
      </c>
      <c r="L5" s="64">
        <v>0</v>
      </c>
      <c r="M5" s="64">
        <v>0</v>
      </c>
    </row>
    <row r="6" spans="1:14" x14ac:dyDescent="0.25">
      <c r="A6" s="56" t="s">
        <v>14</v>
      </c>
      <c r="B6" s="70">
        <v>97.5</v>
      </c>
      <c r="C6" s="64">
        <f t="shared" ref="C6:C9" si="0">D6+E6</f>
        <v>100</v>
      </c>
      <c r="D6" s="64">
        <v>54</v>
      </c>
      <c r="E6" s="64">
        <v>46</v>
      </c>
      <c r="F6" s="64">
        <v>0</v>
      </c>
      <c r="G6" s="64">
        <v>12</v>
      </c>
      <c r="H6" s="64">
        <v>6</v>
      </c>
      <c r="I6" s="64">
        <v>14</v>
      </c>
      <c r="J6" s="64">
        <v>65</v>
      </c>
      <c r="K6" s="64">
        <v>3</v>
      </c>
      <c r="L6" s="64">
        <v>0</v>
      </c>
      <c r="M6" s="64">
        <v>0</v>
      </c>
    </row>
    <row r="7" spans="1:14" x14ac:dyDescent="0.25">
      <c r="A7" s="56" t="s">
        <v>15</v>
      </c>
      <c r="B7" s="70">
        <v>38</v>
      </c>
      <c r="C7" s="64">
        <f t="shared" si="0"/>
        <v>38</v>
      </c>
      <c r="D7" s="64">
        <v>20</v>
      </c>
      <c r="E7" s="64">
        <v>18</v>
      </c>
      <c r="F7" s="64">
        <v>2</v>
      </c>
      <c r="G7" s="64">
        <v>3</v>
      </c>
      <c r="H7" s="64">
        <v>3</v>
      </c>
      <c r="I7" s="64">
        <v>6</v>
      </c>
      <c r="J7" s="64">
        <v>15</v>
      </c>
      <c r="K7" s="64">
        <v>7</v>
      </c>
      <c r="L7" s="64">
        <v>1</v>
      </c>
      <c r="M7" s="64">
        <v>1</v>
      </c>
    </row>
    <row r="8" spans="1:14" x14ac:dyDescent="0.25">
      <c r="A8" s="56" t="s">
        <v>16</v>
      </c>
      <c r="B8" s="70">
        <v>178</v>
      </c>
      <c r="C8" s="64">
        <f t="shared" si="0"/>
        <v>253</v>
      </c>
      <c r="D8" s="64">
        <v>138</v>
      </c>
      <c r="E8" s="64">
        <v>115</v>
      </c>
      <c r="F8" s="64">
        <v>1</v>
      </c>
      <c r="G8" s="64">
        <v>16</v>
      </c>
      <c r="H8" s="64">
        <v>16</v>
      </c>
      <c r="I8" s="64">
        <v>10</v>
      </c>
      <c r="J8" s="64">
        <v>192</v>
      </c>
      <c r="K8" s="64">
        <v>5</v>
      </c>
      <c r="L8" s="64">
        <v>12</v>
      </c>
      <c r="M8" s="64">
        <v>1</v>
      </c>
    </row>
    <row r="9" spans="1:14" x14ac:dyDescent="0.25">
      <c r="A9" s="56" t="s">
        <v>17</v>
      </c>
      <c r="B9" s="64">
        <v>2</v>
      </c>
      <c r="C9" s="64">
        <f t="shared" si="0"/>
        <v>2</v>
      </c>
      <c r="D9" s="64">
        <v>2</v>
      </c>
      <c r="E9" s="64">
        <v>0</v>
      </c>
      <c r="F9" s="64">
        <v>1</v>
      </c>
      <c r="G9" s="64">
        <v>0</v>
      </c>
      <c r="H9" s="64">
        <v>0</v>
      </c>
      <c r="I9" s="64">
        <v>1</v>
      </c>
      <c r="J9" s="64">
        <v>0</v>
      </c>
      <c r="K9" s="64">
        <v>0</v>
      </c>
      <c r="L9" s="64">
        <v>0</v>
      </c>
      <c r="M9" s="64">
        <v>0</v>
      </c>
    </row>
    <row r="10" spans="1:14" x14ac:dyDescent="0.25">
      <c r="A10" s="57" t="s">
        <v>18</v>
      </c>
      <c r="B10" s="12">
        <f t="shared" ref="B10:N10" si="1">SUM(B5:B9)</f>
        <v>366.65999999999997</v>
      </c>
      <c r="C10" s="12">
        <f t="shared" si="1"/>
        <v>447</v>
      </c>
      <c r="D10" s="12">
        <f t="shared" si="1"/>
        <v>244</v>
      </c>
      <c r="E10" s="12">
        <f t="shared" si="1"/>
        <v>203</v>
      </c>
      <c r="F10" s="12">
        <f t="shared" si="1"/>
        <v>4</v>
      </c>
      <c r="G10" s="12">
        <f t="shared" si="1"/>
        <v>37</v>
      </c>
      <c r="H10" s="12">
        <f t="shared" si="1"/>
        <v>29</v>
      </c>
      <c r="I10" s="12">
        <f t="shared" si="1"/>
        <v>32</v>
      </c>
      <c r="J10" s="12">
        <f t="shared" si="1"/>
        <v>315</v>
      </c>
      <c r="K10" s="12">
        <f t="shared" si="1"/>
        <v>15</v>
      </c>
      <c r="L10" s="12">
        <f t="shared" si="1"/>
        <v>13</v>
      </c>
      <c r="M10" s="12">
        <f t="shared" si="1"/>
        <v>2</v>
      </c>
      <c r="N10" s="12">
        <f t="shared" si="1"/>
        <v>0</v>
      </c>
    </row>
    <row r="11" spans="1:14" x14ac:dyDescent="0.25">
      <c r="A11" s="53" t="s">
        <v>19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x14ac:dyDescent="0.25">
      <c r="A12" s="56" t="s">
        <v>13</v>
      </c>
      <c r="B12" s="70">
        <v>25.5</v>
      </c>
      <c r="C12" s="64">
        <f>D12+E12</f>
        <v>26</v>
      </c>
      <c r="D12" s="64">
        <v>5</v>
      </c>
      <c r="E12" s="64">
        <v>21</v>
      </c>
      <c r="F12" s="64">
        <v>0</v>
      </c>
      <c r="G12" s="64">
        <v>8</v>
      </c>
      <c r="H12" s="64">
        <v>1</v>
      </c>
      <c r="I12" s="64">
        <v>2</v>
      </c>
      <c r="J12" s="64">
        <v>15</v>
      </c>
      <c r="K12" s="64">
        <v>0</v>
      </c>
      <c r="L12" s="64">
        <v>0</v>
      </c>
      <c r="M12" s="64">
        <v>0</v>
      </c>
    </row>
    <row r="13" spans="1:14" x14ac:dyDescent="0.25">
      <c r="A13" s="56" t="s">
        <v>14</v>
      </c>
      <c r="B13" s="70">
        <v>39.630000000000003</v>
      </c>
      <c r="C13" s="64">
        <f t="shared" ref="C13:C16" si="2">D13+E13</f>
        <v>40</v>
      </c>
      <c r="D13" s="64">
        <v>11</v>
      </c>
      <c r="E13" s="64">
        <v>29</v>
      </c>
      <c r="F13" s="64">
        <v>0</v>
      </c>
      <c r="G13" s="64">
        <v>8</v>
      </c>
      <c r="H13" s="64">
        <v>2</v>
      </c>
      <c r="I13" s="64">
        <v>1</v>
      </c>
      <c r="J13" s="64">
        <v>28</v>
      </c>
      <c r="K13" s="64">
        <v>1</v>
      </c>
      <c r="L13" s="64">
        <v>0</v>
      </c>
      <c r="M13" s="64">
        <v>0</v>
      </c>
    </row>
    <row r="14" spans="1:14" x14ac:dyDescent="0.25">
      <c r="A14" s="56" t="s">
        <v>15</v>
      </c>
      <c r="B14" s="64">
        <v>22</v>
      </c>
      <c r="C14" s="64">
        <f t="shared" si="2"/>
        <v>22</v>
      </c>
      <c r="D14" s="64">
        <v>10</v>
      </c>
      <c r="E14" s="64">
        <v>12</v>
      </c>
      <c r="F14" s="64">
        <v>0</v>
      </c>
      <c r="G14" s="64">
        <v>3</v>
      </c>
      <c r="H14" s="64">
        <v>1</v>
      </c>
      <c r="I14" s="64">
        <v>0</v>
      </c>
      <c r="J14" s="64">
        <v>11</v>
      </c>
      <c r="K14" s="64">
        <v>6</v>
      </c>
      <c r="L14" s="64">
        <v>1</v>
      </c>
      <c r="M14" s="64">
        <v>0</v>
      </c>
    </row>
    <row r="15" spans="1:14" x14ac:dyDescent="0.25">
      <c r="A15" s="56" t="s">
        <v>16</v>
      </c>
      <c r="B15" s="70">
        <v>58.18</v>
      </c>
      <c r="C15" s="64">
        <f t="shared" si="2"/>
        <v>74</v>
      </c>
      <c r="D15" s="64">
        <v>31</v>
      </c>
      <c r="E15" s="64">
        <v>43</v>
      </c>
      <c r="F15" s="64">
        <v>0</v>
      </c>
      <c r="G15" s="64">
        <v>14</v>
      </c>
      <c r="H15" s="64">
        <v>7</v>
      </c>
      <c r="I15" s="64">
        <v>2</v>
      </c>
      <c r="J15" s="64">
        <v>45</v>
      </c>
      <c r="K15" s="64">
        <v>1</v>
      </c>
      <c r="L15" s="64">
        <v>4</v>
      </c>
      <c r="M15" s="64">
        <v>1</v>
      </c>
    </row>
    <row r="16" spans="1:14" x14ac:dyDescent="0.25">
      <c r="A16" s="56" t="s">
        <v>17</v>
      </c>
      <c r="B16" s="64">
        <v>5</v>
      </c>
      <c r="C16" s="64">
        <f t="shared" si="2"/>
        <v>5</v>
      </c>
      <c r="D16" s="64">
        <v>1</v>
      </c>
      <c r="E16" s="64">
        <v>4</v>
      </c>
      <c r="F16" s="64">
        <v>0</v>
      </c>
      <c r="G16" s="64">
        <v>0</v>
      </c>
      <c r="H16" s="64">
        <v>0</v>
      </c>
      <c r="I16" s="64">
        <v>0</v>
      </c>
      <c r="J16" s="64">
        <v>4</v>
      </c>
      <c r="K16" s="64">
        <v>1</v>
      </c>
      <c r="L16" s="64">
        <v>0</v>
      </c>
      <c r="M16" s="64">
        <v>0</v>
      </c>
    </row>
    <row r="17" spans="1:14" x14ac:dyDescent="0.25">
      <c r="A17" s="57" t="s">
        <v>18</v>
      </c>
      <c r="B17" s="12">
        <f t="shared" ref="B17:N17" si="3">SUM(B12:B16)</f>
        <v>150.31</v>
      </c>
      <c r="C17" s="12">
        <f t="shared" si="3"/>
        <v>167</v>
      </c>
      <c r="D17" s="12">
        <f t="shared" si="3"/>
        <v>58</v>
      </c>
      <c r="E17" s="12">
        <f t="shared" si="3"/>
        <v>109</v>
      </c>
      <c r="F17" s="12">
        <f t="shared" si="3"/>
        <v>0</v>
      </c>
      <c r="G17" s="12">
        <f t="shared" si="3"/>
        <v>33</v>
      </c>
      <c r="H17" s="12">
        <f t="shared" si="3"/>
        <v>11</v>
      </c>
      <c r="I17" s="12">
        <f t="shared" si="3"/>
        <v>5</v>
      </c>
      <c r="J17" s="12">
        <f t="shared" si="3"/>
        <v>103</v>
      </c>
      <c r="K17" s="12">
        <f t="shared" si="3"/>
        <v>9</v>
      </c>
      <c r="L17" s="12">
        <f t="shared" si="3"/>
        <v>5</v>
      </c>
      <c r="M17" s="12">
        <f t="shared" si="3"/>
        <v>1</v>
      </c>
      <c r="N17" s="12">
        <f t="shared" si="3"/>
        <v>0</v>
      </c>
    </row>
    <row r="18" spans="1:14" x14ac:dyDescent="0.25">
      <c r="A18" s="53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x14ac:dyDescent="0.25">
      <c r="A19" s="56" t="s">
        <v>13</v>
      </c>
      <c r="B19" s="70">
        <v>13</v>
      </c>
      <c r="C19" s="64">
        <v>13</v>
      </c>
      <c r="D19" s="64">
        <v>2</v>
      </c>
      <c r="E19" s="64">
        <v>11</v>
      </c>
      <c r="F19" s="64">
        <v>0</v>
      </c>
      <c r="G19" s="64">
        <v>5</v>
      </c>
      <c r="H19" s="64">
        <v>1</v>
      </c>
      <c r="I19" s="64">
        <v>0</v>
      </c>
      <c r="J19" s="64">
        <v>7</v>
      </c>
      <c r="K19" s="64">
        <v>0</v>
      </c>
      <c r="L19" s="64">
        <v>0</v>
      </c>
      <c r="M19" s="64">
        <v>0</v>
      </c>
    </row>
    <row r="20" spans="1:14" x14ac:dyDescent="0.25">
      <c r="A20" s="56" t="s">
        <v>14</v>
      </c>
      <c r="B20" s="70">
        <v>33</v>
      </c>
      <c r="C20" s="64">
        <v>33</v>
      </c>
      <c r="D20" s="64">
        <v>10</v>
      </c>
      <c r="E20" s="64">
        <v>23</v>
      </c>
      <c r="F20" s="64">
        <v>0</v>
      </c>
      <c r="G20" s="64">
        <v>19</v>
      </c>
      <c r="H20" s="64">
        <v>0</v>
      </c>
      <c r="I20" s="64">
        <v>1</v>
      </c>
      <c r="J20" s="64">
        <v>11</v>
      </c>
      <c r="K20" s="64">
        <v>1</v>
      </c>
      <c r="L20" s="64">
        <v>0</v>
      </c>
      <c r="M20" s="64">
        <v>1</v>
      </c>
    </row>
    <row r="21" spans="1:14" x14ac:dyDescent="0.25">
      <c r="A21" s="56" t="s">
        <v>15</v>
      </c>
      <c r="B21" s="70">
        <v>11</v>
      </c>
      <c r="C21" s="64">
        <v>11</v>
      </c>
      <c r="D21" s="64">
        <v>6</v>
      </c>
      <c r="E21" s="64">
        <v>5</v>
      </c>
      <c r="F21" s="64">
        <v>0</v>
      </c>
      <c r="G21" s="64">
        <v>3</v>
      </c>
      <c r="H21" s="64">
        <v>1</v>
      </c>
      <c r="I21" s="64">
        <v>1</v>
      </c>
      <c r="J21" s="64">
        <v>2</v>
      </c>
      <c r="K21" s="64">
        <v>3</v>
      </c>
      <c r="L21" s="64">
        <v>0</v>
      </c>
      <c r="M21" s="64">
        <v>1</v>
      </c>
    </row>
    <row r="22" spans="1:14" x14ac:dyDescent="0.25">
      <c r="A22" s="56" t="s">
        <v>16</v>
      </c>
      <c r="B22" s="70">
        <v>30.88</v>
      </c>
      <c r="C22" s="64">
        <v>42</v>
      </c>
      <c r="D22" s="64">
        <v>19</v>
      </c>
      <c r="E22" s="64">
        <v>23</v>
      </c>
      <c r="F22" s="64">
        <v>0</v>
      </c>
      <c r="G22" s="64">
        <v>3</v>
      </c>
      <c r="H22" s="64">
        <v>3</v>
      </c>
      <c r="I22" s="64">
        <v>2</v>
      </c>
      <c r="J22" s="64">
        <v>32</v>
      </c>
      <c r="K22" s="64">
        <v>1</v>
      </c>
      <c r="L22" s="64">
        <v>1</v>
      </c>
      <c r="M22" s="64">
        <v>0</v>
      </c>
    </row>
    <row r="23" spans="1:14" x14ac:dyDescent="0.25">
      <c r="A23" s="57" t="s">
        <v>18</v>
      </c>
      <c r="B23" s="12">
        <f t="shared" ref="B23:N23" si="4">SUM(B19:B22)</f>
        <v>87.88</v>
      </c>
      <c r="C23" s="12">
        <f t="shared" si="4"/>
        <v>99</v>
      </c>
      <c r="D23" s="12">
        <f t="shared" si="4"/>
        <v>37</v>
      </c>
      <c r="E23" s="12">
        <f t="shared" si="4"/>
        <v>62</v>
      </c>
      <c r="F23" s="12">
        <f t="shared" si="4"/>
        <v>0</v>
      </c>
      <c r="G23" s="12">
        <f t="shared" si="4"/>
        <v>30</v>
      </c>
      <c r="H23" s="12">
        <f t="shared" si="4"/>
        <v>5</v>
      </c>
      <c r="I23" s="12">
        <f t="shared" si="4"/>
        <v>4</v>
      </c>
      <c r="J23" s="12">
        <v>52</v>
      </c>
      <c r="K23" s="12">
        <f t="shared" si="4"/>
        <v>5</v>
      </c>
      <c r="L23" s="12">
        <f t="shared" si="4"/>
        <v>1</v>
      </c>
      <c r="M23" s="12">
        <f t="shared" si="4"/>
        <v>2</v>
      </c>
      <c r="N23" s="12">
        <f t="shared" si="4"/>
        <v>0</v>
      </c>
    </row>
    <row r="24" spans="1:14" x14ac:dyDescent="0.25">
      <c r="A24" s="53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4" x14ac:dyDescent="0.25">
      <c r="A25" s="56" t="s">
        <v>13</v>
      </c>
      <c r="B25" s="64">
        <v>7</v>
      </c>
      <c r="C25" s="64">
        <v>7</v>
      </c>
      <c r="D25" s="64">
        <v>6</v>
      </c>
      <c r="E25" s="64">
        <v>1</v>
      </c>
      <c r="F25" s="64">
        <v>0</v>
      </c>
      <c r="G25" s="64">
        <v>1</v>
      </c>
      <c r="H25" s="64">
        <v>0</v>
      </c>
      <c r="I25" s="64">
        <v>1</v>
      </c>
      <c r="J25" s="64">
        <v>5</v>
      </c>
      <c r="K25" s="64">
        <v>0</v>
      </c>
      <c r="L25" s="64">
        <v>0</v>
      </c>
      <c r="M25" s="64">
        <v>0</v>
      </c>
    </row>
    <row r="26" spans="1:14" x14ac:dyDescent="0.25">
      <c r="A26" s="56" t="s">
        <v>14</v>
      </c>
      <c r="B26" s="70">
        <v>11.5</v>
      </c>
      <c r="C26" s="64">
        <v>12</v>
      </c>
      <c r="D26" s="64">
        <v>8</v>
      </c>
      <c r="E26" s="64">
        <v>4</v>
      </c>
      <c r="F26" s="64">
        <v>0</v>
      </c>
      <c r="G26" s="64">
        <v>3</v>
      </c>
      <c r="H26" s="64">
        <v>1</v>
      </c>
      <c r="I26" s="64">
        <v>0</v>
      </c>
      <c r="J26" s="64">
        <v>5</v>
      </c>
      <c r="K26" s="64">
        <v>2</v>
      </c>
      <c r="L26" s="64">
        <v>1</v>
      </c>
      <c r="M26" s="64">
        <v>0</v>
      </c>
    </row>
    <row r="27" spans="1:14" x14ac:dyDescent="0.25">
      <c r="A27" s="56" t="s">
        <v>15</v>
      </c>
      <c r="B27" s="64">
        <v>10</v>
      </c>
      <c r="C27" s="64">
        <v>10</v>
      </c>
      <c r="D27" s="64">
        <v>9</v>
      </c>
      <c r="E27" s="64">
        <v>1</v>
      </c>
      <c r="F27" s="64">
        <v>0</v>
      </c>
      <c r="G27" s="64">
        <v>2</v>
      </c>
      <c r="H27" s="64">
        <v>1</v>
      </c>
      <c r="I27" s="64">
        <v>0</v>
      </c>
      <c r="J27" s="64">
        <v>6</v>
      </c>
      <c r="K27" s="64">
        <v>1</v>
      </c>
      <c r="L27" s="64">
        <v>0</v>
      </c>
      <c r="M27" s="64">
        <v>0</v>
      </c>
    </row>
    <row r="28" spans="1:14" x14ac:dyDescent="0.25">
      <c r="A28" s="56" t="s">
        <v>16</v>
      </c>
      <c r="B28" s="70">
        <v>36.979999999999997</v>
      </c>
      <c r="C28" s="64">
        <v>52</v>
      </c>
      <c r="D28" s="64">
        <v>39</v>
      </c>
      <c r="E28" s="64">
        <v>13</v>
      </c>
      <c r="F28" s="64">
        <v>1</v>
      </c>
      <c r="G28" s="64">
        <v>1</v>
      </c>
      <c r="H28" s="64">
        <v>2</v>
      </c>
      <c r="I28" s="64">
        <v>3</v>
      </c>
      <c r="J28" s="64">
        <v>42</v>
      </c>
      <c r="K28" s="64">
        <v>0</v>
      </c>
      <c r="L28" s="64">
        <v>3</v>
      </c>
      <c r="M28" s="64">
        <v>0</v>
      </c>
    </row>
    <row r="29" spans="1:14" x14ac:dyDescent="0.25">
      <c r="A29" s="56" t="s">
        <v>17</v>
      </c>
      <c r="B29" s="70">
        <v>51.36</v>
      </c>
      <c r="C29" s="64">
        <v>129</v>
      </c>
      <c r="D29" s="64">
        <v>119</v>
      </c>
      <c r="E29" s="64">
        <v>10</v>
      </c>
      <c r="F29" s="64">
        <v>0</v>
      </c>
      <c r="G29" s="64">
        <v>3</v>
      </c>
      <c r="H29" s="64">
        <v>11</v>
      </c>
      <c r="I29" s="64">
        <v>6</v>
      </c>
      <c r="J29" s="64">
        <v>80</v>
      </c>
      <c r="K29" s="64">
        <v>0</v>
      </c>
      <c r="L29" s="64">
        <v>28</v>
      </c>
      <c r="M29" s="64">
        <v>0</v>
      </c>
      <c r="N29" s="65">
        <v>1</v>
      </c>
    </row>
    <row r="30" spans="1:14" x14ac:dyDescent="0.25">
      <c r="A30" s="57" t="s">
        <v>18</v>
      </c>
      <c r="B30" s="12">
        <f t="shared" ref="B30:N30" si="5">SUM(B25:B29)</f>
        <v>116.83999999999999</v>
      </c>
      <c r="C30" s="12">
        <f t="shared" si="5"/>
        <v>210</v>
      </c>
      <c r="D30" s="12">
        <f t="shared" si="5"/>
        <v>181</v>
      </c>
      <c r="E30" s="12">
        <f t="shared" si="5"/>
        <v>29</v>
      </c>
      <c r="F30" s="12">
        <f t="shared" si="5"/>
        <v>1</v>
      </c>
      <c r="G30" s="12">
        <f t="shared" si="5"/>
        <v>10</v>
      </c>
      <c r="H30" s="12">
        <f t="shared" si="5"/>
        <v>15</v>
      </c>
      <c r="I30" s="12">
        <f t="shared" si="5"/>
        <v>10</v>
      </c>
      <c r="J30" s="12">
        <f t="shared" si="5"/>
        <v>138</v>
      </c>
      <c r="K30" s="12">
        <f t="shared" si="5"/>
        <v>3</v>
      </c>
      <c r="L30" s="12">
        <f t="shared" si="5"/>
        <v>32</v>
      </c>
      <c r="M30" s="12">
        <f t="shared" si="5"/>
        <v>0</v>
      </c>
      <c r="N30" s="12">
        <f t="shared" si="5"/>
        <v>1</v>
      </c>
    </row>
    <row r="31" spans="1:14" x14ac:dyDescent="0.25">
      <c r="A31" s="53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4" x14ac:dyDescent="0.25">
      <c r="A32" s="56" t="s">
        <v>13</v>
      </c>
      <c r="B32" s="64">
        <v>17.5</v>
      </c>
      <c r="C32" s="64">
        <v>18</v>
      </c>
      <c r="D32" s="64">
        <v>12</v>
      </c>
      <c r="E32" s="64">
        <v>6</v>
      </c>
      <c r="F32" s="64">
        <v>0</v>
      </c>
      <c r="G32" s="64">
        <v>4</v>
      </c>
      <c r="H32" s="64">
        <v>4</v>
      </c>
      <c r="I32" s="64">
        <v>1</v>
      </c>
      <c r="J32" s="64">
        <v>9</v>
      </c>
      <c r="K32" s="64">
        <v>0</v>
      </c>
      <c r="L32" s="64">
        <v>0</v>
      </c>
      <c r="M32" s="64">
        <v>0</v>
      </c>
    </row>
    <row r="33" spans="1:14" x14ac:dyDescent="0.25">
      <c r="A33" s="56" t="s">
        <v>14</v>
      </c>
      <c r="B33" s="70">
        <v>21.63</v>
      </c>
      <c r="C33" s="64">
        <v>23</v>
      </c>
      <c r="D33" s="64">
        <v>17</v>
      </c>
      <c r="E33" s="64">
        <v>6</v>
      </c>
      <c r="F33" s="64">
        <v>0</v>
      </c>
      <c r="G33" s="64">
        <v>5</v>
      </c>
      <c r="H33" s="64">
        <v>2</v>
      </c>
      <c r="I33" s="64">
        <v>2</v>
      </c>
      <c r="J33" s="64">
        <v>14</v>
      </c>
      <c r="K33" s="64">
        <v>0</v>
      </c>
      <c r="L33" s="64">
        <v>0</v>
      </c>
      <c r="M33" s="64">
        <v>0</v>
      </c>
    </row>
    <row r="34" spans="1:14" x14ac:dyDescent="0.25">
      <c r="A34" s="56" t="s">
        <v>15</v>
      </c>
      <c r="B34" s="64">
        <v>12</v>
      </c>
      <c r="C34" s="64">
        <v>12</v>
      </c>
      <c r="D34" s="64">
        <v>9</v>
      </c>
      <c r="E34" s="64">
        <v>3</v>
      </c>
      <c r="F34" s="64">
        <v>0</v>
      </c>
      <c r="G34" s="64">
        <v>3</v>
      </c>
      <c r="H34" s="64">
        <v>2</v>
      </c>
      <c r="I34" s="64">
        <v>0</v>
      </c>
      <c r="J34" s="64">
        <v>5</v>
      </c>
      <c r="K34" s="64">
        <v>1</v>
      </c>
      <c r="L34" s="64">
        <v>1</v>
      </c>
      <c r="M34" s="64">
        <v>0</v>
      </c>
    </row>
    <row r="35" spans="1:14" x14ac:dyDescent="0.25">
      <c r="A35" s="56" t="s">
        <v>16</v>
      </c>
      <c r="B35" s="70">
        <v>25.07</v>
      </c>
      <c r="C35" s="64">
        <v>57</v>
      </c>
      <c r="D35" s="64">
        <v>41</v>
      </c>
      <c r="E35" s="64">
        <v>16</v>
      </c>
      <c r="F35" s="64">
        <v>1</v>
      </c>
      <c r="G35" s="64">
        <v>4</v>
      </c>
      <c r="H35" s="64">
        <v>3</v>
      </c>
      <c r="I35" s="64">
        <v>1</v>
      </c>
      <c r="J35" s="64">
        <v>43</v>
      </c>
      <c r="K35" s="64">
        <v>1</v>
      </c>
      <c r="L35" s="64">
        <v>4</v>
      </c>
      <c r="M35" s="64">
        <v>0</v>
      </c>
    </row>
    <row r="36" spans="1:14" x14ac:dyDescent="0.25">
      <c r="A36" s="56" t="s">
        <v>17</v>
      </c>
      <c r="B36" s="70">
        <v>2</v>
      </c>
      <c r="C36" s="64">
        <v>2</v>
      </c>
      <c r="D36" s="64">
        <v>0</v>
      </c>
      <c r="E36" s="64">
        <v>2</v>
      </c>
      <c r="F36" s="64">
        <v>0</v>
      </c>
      <c r="G36" s="64">
        <v>0</v>
      </c>
      <c r="H36" s="64">
        <v>1</v>
      </c>
      <c r="I36" s="64">
        <v>0</v>
      </c>
      <c r="J36" s="64">
        <v>0</v>
      </c>
      <c r="K36" s="64">
        <v>0</v>
      </c>
      <c r="L36" s="64">
        <v>1</v>
      </c>
      <c r="M36" s="64">
        <v>0</v>
      </c>
    </row>
    <row r="37" spans="1:14" x14ac:dyDescent="0.25">
      <c r="A37" s="57" t="s">
        <v>18</v>
      </c>
      <c r="B37" s="12">
        <f>SUM(B32:B36)</f>
        <v>78.199999999999989</v>
      </c>
      <c r="C37" s="12">
        <f t="shared" ref="C37:N37" si="6">SUM(C32:C36)</f>
        <v>112</v>
      </c>
      <c r="D37" s="12">
        <f t="shared" si="6"/>
        <v>79</v>
      </c>
      <c r="E37" s="12">
        <f t="shared" si="6"/>
        <v>33</v>
      </c>
      <c r="F37" s="12">
        <f t="shared" si="6"/>
        <v>1</v>
      </c>
      <c r="G37" s="12">
        <f t="shared" si="6"/>
        <v>16</v>
      </c>
      <c r="H37" s="12">
        <f t="shared" si="6"/>
        <v>12</v>
      </c>
      <c r="I37" s="12">
        <f t="shared" si="6"/>
        <v>4</v>
      </c>
      <c r="J37" s="12">
        <f t="shared" si="6"/>
        <v>71</v>
      </c>
      <c r="K37" s="12">
        <f t="shared" si="6"/>
        <v>2</v>
      </c>
      <c r="L37" s="12">
        <f t="shared" si="6"/>
        <v>6</v>
      </c>
      <c r="M37" s="12">
        <f t="shared" si="6"/>
        <v>0</v>
      </c>
      <c r="N37" s="12">
        <f t="shared" si="6"/>
        <v>0</v>
      </c>
    </row>
    <row r="38" spans="1:14" x14ac:dyDescent="0.25">
      <c r="A38" s="53" t="s">
        <v>24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4" x14ac:dyDescent="0.25">
      <c r="A39" s="56" t="s">
        <v>13</v>
      </c>
      <c r="B39" s="70">
        <v>8.5</v>
      </c>
      <c r="C39" s="64">
        <v>9</v>
      </c>
      <c r="D39" s="64">
        <v>2</v>
      </c>
      <c r="E39" s="64">
        <v>7</v>
      </c>
      <c r="F39" s="64">
        <v>0</v>
      </c>
      <c r="G39" s="64">
        <v>0</v>
      </c>
      <c r="H39" s="64">
        <v>1</v>
      </c>
      <c r="I39" s="64">
        <v>0</v>
      </c>
      <c r="J39" s="64">
        <v>8</v>
      </c>
      <c r="K39" s="64">
        <v>0</v>
      </c>
      <c r="L39" s="64">
        <v>0</v>
      </c>
      <c r="M39" s="64">
        <v>0</v>
      </c>
    </row>
    <row r="40" spans="1:14" x14ac:dyDescent="0.25">
      <c r="A40" s="56" t="s">
        <v>14</v>
      </c>
      <c r="B40" s="70">
        <v>11.5</v>
      </c>
      <c r="C40" s="64">
        <v>12</v>
      </c>
      <c r="D40" s="64">
        <v>7</v>
      </c>
      <c r="E40" s="64">
        <v>5</v>
      </c>
      <c r="F40" s="64">
        <v>0</v>
      </c>
      <c r="G40" s="64">
        <v>2</v>
      </c>
      <c r="H40" s="64">
        <v>1</v>
      </c>
      <c r="I40" s="64">
        <v>0</v>
      </c>
      <c r="J40" s="64">
        <v>9</v>
      </c>
      <c r="K40" s="64">
        <v>0</v>
      </c>
      <c r="L40" s="64">
        <v>0</v>
      </c>
      <c r="M40" s="64">
        <v>0</v>
      </c>
    </row>
    <row r="41" spans="1:14" x14ac:dyDescent="0.25">
      <c r="A41" s="56" t="s">
        <v>15</v>
      </c>
      <c r="B41" s="70">
        <v>3</v>
      </c>
      <c r="C41" s="64">
        <v>3</v>
      </c>
      <c r="D41" s="64">
        <v>2</v>
      </c>
      <c r="E41" s="64">
        <v>1</v>
      </c>
      <c r="F41" s="64">
        <v>0</v>
      </c>
      <c r="G41" s="64">
        <v>1</v>
      </c>
      <c r="H41" s="64">
        <v>0</v>
      </c>
      <c r="I41" s="64">
        <v>1</v>
      </c>
      <c r="J41" s="64">
        <v>1</v>
      </c>
      <c r="K41" s="64">
        <v>0</v>
      </c>
      <c r="L41" s="64">
        <v>0</v>
      </c>
      <c r="M41" s="64">
        <v>0</v>
      </c>
    </row>
    <row r="42" spans="1:14" x14ac:dyDescent="0.25">
      <c r="A42" s="56" t="s">
        <v>16</v>
      </c>
      <c r="B42" s="70">
        <v>11.51</v>
      </c>
      <c r="C42" s="64">
        <v>23</v>
      </c>
      <c r="D42" s="64">
        <v>20</v>
      </c>
      <c r="E42" s="64">
        <v>3</v>
      </c>
      <c r="F42" s="64">
        <v>0</v>
      </c>
      <c r="G42" s="64">
        <v>1</v>
      </c>
      <c r="H42" s="64">
        <v>1</v>
      </c>
      <c r="I42" s="64">
        <v>0</v>
      </c>
      <c r="J42" s="64">
        <v>18</v>
      </c>
      <c r="K42" s="64">
        <v>2</v>
      </c>
      <c r="L42" s="64">
        <v>1</v>
      </c>
      <c r="M42" s="64">
        <v>0</v>
      </c>
    </row>
    <row r="43" spans="1:14" x14ac:dyDescent="0.25">
      <c r="A43" s="56" t="s">
        <v>17</v>
      </c>
      <c r="B43" s="64">
        <v>1</v>
      </c>
      <c r="C43" s="64">
        <v>1</v>
      </c>
      <c r="D43" s="64">
        <v>1</v>
      </c>
      <c r="E43" s="64">
        <v>0</v>
      </c>
      <c r="F43" s="64">
        <v>0</v>
      </c>
      <c r="G43" s="64">
        <v>0</v>
      </c>
      <c r="H43" s="64">
        <v>1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</row>
    <row r="44" spans="1:14" x14ac:dyDescent="0.25">
      <c r="A44" s="57" t="s">
        <v>18</v>
      </c>
      <c r="B44" s="12">
        <f t="shared" ref="B44:N44" si="7">SUM(B39:B43)</f>
        <v>35.51</v>
      </c>
      <c r="C44" s="12">
        <f t="shared" si="7"/>
        <v>48</v>
      </c>
      <c r="D44" s="12">
        <f t="shared" si="7"/>
        <v>32</v>
      </c>
      <c r="E44" s="12">
        <f t="shared" si="7"/>
        <v>16</v>
      </c>
      <c r="F44" s="12">
        <f t="shared" si="7"/>
        <v>0</v>
      </c>
      <c r="G44" s="12">
        <f t="shared" si="7"/>
        <v>4</v>
      </c>
      <c r="H44" s="12">
        <f t="shared" si="7"/>
        <v>4</v>
      </c>
      <c r="I44" s="12">
        <f t="shared" si="7"/>
        <v>1</v>
      </c>
      <c r="J44" s="12">
        <f t="shared" si="7"/>
        <v>36</v>
      </c>
      <c r="K44" s="12">
        <f t="shared" si="7"/>
        <v>2</v>
      </c>
      <c r="L44" s="12">
        <f t="shared" si="7"/>
        <v>1</v>
      </c>
      <c r="M44" s="12">
        <f t="shared" si="7"/>
        <v>0</v>
      </c>
      <c r="N44" s="12">
        <f t="shared" si="7"/>
        <v>0</v>
      </c>
    </row>
    <row r="45" spans="1:14" x14ac:dyDescent="0.25">
      <c r="A45" s="53" t="s">
        <v>25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4" x14ac:dyDescent="0.25">
      <c r="A46" s="56" t="s">
        <v>16</v>
      </c>
      <c r="B46" s="70">
        <v>0.88</v>
      </c>
      <c r="C46" s="64">
        <v>4</v>
      </c>
      <c r="D46" s="64">
        <v>2</v>
      </c>
      <c r="E46" s="64">
        <v>2</v>
      </c>
      <c r="F46" s="64">
        <v>0</v>
      </c>
      <c r="G46" s="64">
        <v>0</v>
      </c>
      <c r="H46" s="64">
        <v>0</v>
      </c>
      <c r="I46" s="64">
        <v>0</v>
      </c>
      <c r="J46" s="64">
        <v>4</v>
      </c>
      <c r="K46" s="64">
        <v>0</v>
      </c>
      <c r="L46" s="64">
        <v>0</v>
      </c>
      <c r="M46" s="64">
        <v>0</v>
      </c>
    </row>
    <row r="47" spans="1:14" ht="15.75" x14ac:dyDescent="0.25">
      <c r="A47" s="56" t="s">
        <v>17</v>
      </c>
      <c r="B47" s="13">
        <v>0</v>
      </c>
      <c r="C47" s="13">
        <v>0</v>
      </c>
      <c r="D47" s="13">
        <v>0</v>
      </c>
      <c r="E47" s="13">
        <v>0</v>
      </c>
      <c r="F47" s="14">
        <v>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</row>
    <row r="48" spans="1:14" x14ac:dyDescent="0.25">
      <c r="A48" s="57" t="s">
        <v>18</v>
      </c>
      <c r="B48" s="12">
        <f t="shared" ref="B48:N48" si="8">SUM(B46:B47)</f>
        <v>0.88</v>
      </c>
      <c r="C48" s="12">
        <f t="shared" si="8"/>
        <v>4</v>
      </c>
      <c r="D48" s="12">
        <f t="shared" si="8"/>
        <v>2</v>
      </c>
      <c r="E48" s="12">
        <f t="shared" si="8"/>
        <v>2</v>
      </c>
      <c r="F48" s="12">
        <f t="shared" si="8"/>
        <v>0</v>
      </c>
      <c r="G48" s="12">
        <f t="shared" si="8"/>
        <v>0</v>
      </c>
      <c r="H48" s="12">
        <f t="shared" si="8"/>
        <v>0</v>
      </c>
      <c r="I48" s="12">
        <f t="shared" si="8"/>
        <v>0</v>
      </c>
      <c r="J48" s="12">
        <f t="shared" si="8"/>
        <v>4</v>
      </c>
      <c r="K48" s="12">
        <f t="shared" si="8"/>
        <v>0</v>
      </c>
      <c r="L48" s="12">
        <f t="shared" si="8"/>
        <v>0</v>
      </c>
      <c r="M48" s="12">
        <f t="shared" si="8"/>
        <v>0</v>
      </c>
      <c r="N48" s="12">
        <f t="shared" si="8"/>
        <v>0</v>
      </c>
    </row>
    <row r="49" spans="1:14" x14ac:dyDescent="0.25">
      <c r="A49" s="53" t="s">
        <v>27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4" x14ac:dyDescent="0.25">
      <c r="A50" s="56" t="s">
        <v>14</v>
      </c>
      <c r="B50" s="64">
        <v>1</v>
      </c>
      <c r="C50" s="64">
        <v>1</v>
      </c>
      <c r="D50" s="64">
        <v>0</v>
      </c>
      <c r="E50" s="64">
        <v>1</v>
      </c>
      <c r="F50" s="64">
        <v>0</v>
      </c>
      <c r="G50" s="64">
        <v>0</v>
      </c>
      <c r="H50" s="64">
        <v>0</v>
      </c>
      <c r="I50" s="64">
        <v>0</v>
      </c>
      <c r="J50" s="64">
        <v>1</v>
      </c>
      <c r="K50" s="64">
        <v>0</v>
      </c>
      <c r="L50" s="64">
        <v>0</v>
      </c>
      <c r="M50" s="64">
        <v>0</v>
      </c>
    </row>
    <row r="51" spans="1:14" x14ac:dyDescent="0.25">
      <c r="A51" s="56" t="s">
        <v>15</v>
      </c>
      <c r="B51" s="64">
        <v>1</v>
      </c>
      <c r="C51" s="64">
        <v>1</v>
      </c>
      <c r="D51" s="64">
        <v>0</v>
      </c>
      <c r="E51" s="64">
        <v>1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1</v>
      </c>
    </row>
    <row r="52" spans="1:14" x14ac:dyDescent="0.25">
      <c r="A52" s="56" t="s">
        <v>16</v>
      </c>
      <c r="B52" s="64">
        <v>1</v>
      </c>
      <c r="C52" s="64">
        <v>1</v>
      </c>
      <c r="D52" s="64">
        <v>1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1</v>
      </c>
      <c r="K52" s="64">
        <v>0</v>
      </c>
      <c r="L52" s="64">
        <v>0</v>
      </c>
      <c r="M52" s="64">
        <v>0</v>
      </c>
    </row>
    <row r="53" spans="1:14" x14ac:dyDescent="0.25">
      <c r="A53" s="57" t="s">
        <v>18</v>
      </c>
      <c r="B53" s="12">
        <f>B50+B52+B51</f>
        <v>3</v>
      </c>
      <c r="C53" s="12">
        <f>C50+C52+C51</f>
        <v>3</v>
      </c>
      <c r="D53" s="12">
        <f>D50+D52+D51</f>
        <v>1</v>
      </c>
      <c r="E53" s="12">
        <f>E50+E52+E51</f>
        <v>2</v>
      </c>
      <c r="F53" s="12">
        <f>SUM(F50)</f>
        <v>0</v>
      </c>
      <c r="G53" s="12">
        <f t="shared" ref="G53:N53" si="9">SUM(G50+G51+G52)</f>
        <v>0</v>
      </c>
      <c r="H53" s="12">
        <f t="shared" si="9"/>
        <v>0</v>
      </c>
      <c r="I53" s="12">
        <f t="shared" si="9"/>
        <v>0</v>
      </c>
      <c r="J53" s="12">
        <f t="shared" si="9"/>
        <v>2</v>
      </c>
      <c r="K53" s="12">
        <f t="shared" si="9"/>
        <v>0</v>
      </c>
      <c r="L53" s="12">
        <f t="shared" si="9"/>
        <v>0</v>
      </c>
      <c r="M53" s="12">
        <f t="shared" si="9"/>
        <v>1</v>
      </c>
      <c r="N53" s="12">
        <f t="shared" si="9"/>
        <v>0</v>
      </c>
    </row>
    <row r="54" spans="1:14" x14ac:dyDescent="0.25">
      <c r="A54" s="53" t="s">
        <v>35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4" x14ac:dyDescent="0.25">
      <c r="A55" s="59" t="s">
        <v>13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4" x14ac:dyDescent="0.25">
      <c r="A56" s="59" t="s">
        <v>36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4" x14ac:dyDescent="0.25">
      <c r="A57" s="56" t="s">
        <v>16</v>
      </c>
      <c r="B57" s="70">
        <v>12.42</v>
      </c>
      <c r="C57" s="64">
        <v>16</v>
      </c>
      <c r="D57" s="64">
        <v>7</v>
      </c>
      <c r="E57" s="64">
        <v>9</v>
      </c>
      <c r="F57" s="64">
        <v>0</v>
      </c>
      <c r="G57" s="64">
        <v>1</v>
      </c>
      <c r="H57" s="64">
        <v>2</v>
      </c>
      <c r="I57" s="64">
        <v>1</v>
      </c>
      <c r="J57" s="64">
        <v>10</v>
      </c>
      <c r="K57" s="64">
        <v>2</v>
      </c>
      <c r="L57" s="64">
        <v>0</v>
      </c>
      <c r="M57" s="64">
        <v>0</v>
      </c>
    </row>
    <row r="58" spans="1:14" x14ac:dyDescent="0.25">
      <c r="A58" s="56" t="s">
        <v>37</v>
      </c>
      <c r="B58" s="70">
        <v>1</v>
      </c>
      <c r="C58" s="64">
        <v>1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1</v>
      </c>
      <c r="K58" s="64">
        <v>0</v>
      </c>
      <c r="L58" s="64">
        <v>0</v>
      </c>
      <c r="M58" s="64">
        <v>0</v>
      </c>
      <c r="N58" s="65">
        <v>0</v>
      </c>
    </row>
    <row r="59" spans="1:14" x14ac:dyDescent="0.25">
      <c r="A59" s="57" t="s">
        <v>18</v>
      </c>
      <c r="B59" s="12">
        <f>SUM(B55:B58)</f>
        <v>13.42</v>
      </c>
      <c r="C59" s="12">
        <f>SUM(C55:C58)</f>
        <v>17</v>
      </c>
      <c r="D59" s="12">
        <f t="shared" ref="D59:N59" si="10">SUM(D55:D58)</f>
        <v>7</v>
      </c>
      <c r="E59" s="12">
        <f t="shared" si="10"/>
        <v>9</v>
      </c>
      <c r="F59" s="12">
        <f t="shared" si="10"/>
        <v>0</v>
      </c>
      <c r="G59" s="12">
        <f t="shared" si="10"/>
        <v>1</v>
      </c>
      <c r="H59" s="12">
        <f t="shared" si="10"/>
        <v>2</v>
      </c>
      <c r="I59" s="12">
        <f t="shared" si="10"/>
        <v>1</v>
      </c>
      <c r="J59" s="12">
        <f t="shared" si="10"/>
        <v>11</v>
      </c>
      <c r="K59" s="12">
        <f t="shared" si="10"/>
        <v>2</v>
      </c>
      <c r="L59" s="12">
        <f t="shared" si="10"/>
        <v>0</v>
      </c>
      <c r="M59" s="12">
        <f t="shared" si="10"/>
        <v>0</v>
      </c>
      <c r="N59" s="12">
        <f t="shared" si="10"/>
        <v>0</v>
      </c>
    </row>
    <row r="60" spans="1:14" x14ac:dyDescent="0.25">
      <c r="A60" s="61" t="s">
        <v>38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14" x14ac:dyDescent="0.25">
      <c r="A61" s="59" t="s">
        <v>13</v>
      </c>
      <c r="B61" s="64">
        <v>9</v>
      </c>
      <c r="C61" s="64">
        <v>9</v>
      </c>
      <c r="D61" s="64">
        <v>3</v>
      </c>
      <c r="E61" s="64">
        <v>6</v>
      </c>
      <c r="F61" s="64">
        <v>0</v>
      </c>
      <c r="G61" s="64">
        <v>1</v>
      </c>
      <c r="H61" s="64">
        <v>1</v>
      </c>
      <c r="I61" s="64">
        <v>1</v>
      </c>
      <c r="J61" s="64">
        <v>6</v>
      </c>
      <c r="K61" s="64">
        <v>0</v>
      </c>
      <c r="L61" s="64">
        <v>0</v>
      </c>
      <c r="M61" s="64">
        <v>0</v>
      </c>
    </row>
    <row r="62" spans="1:14" x14ac:dyDescent="0.25">
      <c r="A62" s="59" t="s">
        <v>36</v>
      </c>
      <c r="B62" s="64">
        <v>8</v>
      </c>
      <c r="C62" s="64">
        <v>8</v>
      </c>
      <c r="D62" s="64">
        <v>3</v>
      </c>
      <c r="E62" s="64">
        <v>5</v>
      </c>
      <c r="F62" s="64">
        <v>1</v>
      </c>
      <c r="G62" s="64">
        <v>1</v>
      </c>
      <c r="H62" s="64">
        <v>0</v>
      </c>
      <c r="I62" s="64">
        <v>0</v>
      </c>
      <c r="J62" s="64">
        <v>6</v>
      </c>
      <c r="K62" s="64">
        <v>0</v>
      </c>
      <c r="L62" s="64">
        <v>0</v>
      </c>
      <c r="M62" s="64">
        <v>0</v>
      </c>
    </row>
    <row r="63" spans="1:14" x14ac:dyDescent="0.25">
      <c r="A63" s="56" t="s">
        <v>15</v>
      </c>
      <c r="B63" s="64">
        <v>2</v>
      </c>
      <c r="C63" s="64">
        <v>2</v>
      </c>
      <c r="D63" s="64">
        <v>2</v>
      </c>
      <c r="E63" s="64">
        <v>0</v>
      </c>
      <c r="F63" s="64">
        <v>0</v>
      </c>
      <c r="G63" s="64">
        <v>0</v>
      </c>
      <c r="H63" s="64">
        <v>0</v>
      </c>
      <c r="I63" s="64">
        <v>1</v>
      </c>
      <c r="J63" s="64">
        <v>1</v>
      </c>
      <c r="K63" s="64">
        <v>0</v>
      </c>
      <c r="L63" s="64">
        <v>0</v>
      </c>
      <c r="M63" s="64">
        <v>0</v>
      </c>
    </row>
    <row r="64" spans="1:14" x14ac:dyDescent="0.25">
      <c r="A64" s="56" t="s">
        <v>16</v>
      </c>
      <c r="B64" s="70">
        <v>3.83</v>
      </c>
      <c r="C64" s="64">
        <v>8</v>
      </c>
      <c r="D64" s="64">
        <v>3</v>
      </c>
      <c r="E64" s="64">
        <v>5</v>
      </c>
      <c r="F64" s="64">
        <v>0</v>
      </c>
      <c r="G64" s="64">
        <v>1</v>
      </c>
      <c r="H64" s="64">
        <v>0</v>
      </c>
      <c r="I64" s="64">
        <v>0</v>
      </c>
      <c r="J64" s="64">
        <v>6</v>
      </c>
      <c r="K64" s="64">
        <v>1</v>
      </c>
      <c r="L64" s="64">
        <v>0</v>
      </c>
      <c r="M64" s="64">
        <v>0</v>
      </c>
    </row>
    <row r="65" spans="1:14" x14ac:dyDescent="0.25">
      <c r="A65" s="56" t="s">
        <v>17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</row>
    <row r="66" spans="1:14" x14ac:dyDescent="0.25">
      <c r="A66" s="60" t="s">
        <v>18</v>
      </c>
      <c r="B66" s="26">
        <f t="shared" ref="B66:N66" si="11">B61+B62+B63+B64+B65</f>
        <v>22.83</v>
      </c>
      <c r="C66" s="26">
        <f t="shared" si="11"/>
        <v>27</v>
      </c>
      <c r="D66" s="26">
        <f t="shared" si="11"/>
        <v>11</v>
      </c>
      <c r="E66" s="26">
        <f t="shared" si="11"/>
        <v>16</v>
      </c>
      <c r="F66" s="26">
        <f t="shared" si="11"/>
        <v>1</v>
      </c>
      <c r="G66" s="26">
        <f t="shared" si="11"/>
        <v>3</v>
      </c>
      <c r="H66" s="26">
        <f t="shared" si="11"/>
        <v>1</v>
      </c>
      <c r="I66" s="26">
        <f t="shared" si="11"/>
        <v>2</v>
      </c>
      <c r="J66" s="26">
        <f t="shared" si="11"/>
        <v>19</v>
      </c>
      <c r="K66" s="26">
        <f t="shared" si="11"/>
        <v>1</v>
      </c>
      <c r="L66" s="26">
        <f t="shared" si="11"/>
        <v>0</v>
      </c>
      <c r="M66" s="26">
        <f t="shared" si="11"/>
        <v>0</v>
      </c>
      <c r="N66" s="26">
        <f t="shared" si="11"/>
        <v>0</v>
      </c>
    </row>
    <row r="67" spans="1:14" ht="15.75" x14ac:dyDescent="0.25">
      <c r="A67" s="71" t="s">
        <v>39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4" x14ac:dyDescent="0.25">
      <c r="A68" s="56" t="s">
        <v>13</v>
      </c>
      <c r="B68" s="5">
        <v>131.66</v>
      </c>
      <c r="C68" s="5">
        <f t="shared" ref="C68:M68" si="12">C5+C12+C32+C19+C25+C39+C55+C61</f>
        <v>136</v>
      </c>
      <c r="D68" s="5">
        <f t="shared" si="12"/>
        <v>60</v>
      </c>
      <c r="E68" s="5">
        <f t="shared" si="12"/>
        <v>76</v>
      </c>
      <c r="F68" s="5">
        <f t="shared" si="12"/>
        <v>0</v>
      </c>
      <c r="G68" s="5">
        <f t="shared" si="12"/>
        <v>25</v>
      </c>
      <c r="H68" s="5">
        <f t="shared" si="12"/>
        <v>12</v>
      </c>
      <c r="I68" s="5">
        <v>6</v>
      </c>
      <c r="J68" s="5">
        <f t="shared" si="12"/>
        <v>93</v>
      </c>
      <c r="K68" s="5">
        <f t="shared" si="12"/>
        <v>0</v>
      </c>
      <c r="L68" s="5">
        <f t="shared" si="12"/>
        <v>0</v>
      </c>
      <c r="M68" s="5">
        <f t="shared" si="12"/>
        <v>0</v>
      </c>
    </row>
    <row r="69" spans="1:14" x14ac:dyDescent="0.25">
      <c r="A69" s="56" t="s">
        <v>14</v>
      </c>
      <c r="B69" s="5">
        <v>223.76</v>
      </c>
      <c r="C69" s="5">
        <f t="shared" ref="C69:M69" si="13">C6+C13+C33+C20+C26+C40+C50+C56+C62</f>
        <v>229</v>
      </c>
      <c r="D69" s="5">
        <f t="shared" si="13"/>
        <v>110</v>
      </c>
      <c r="E69" s="5">
        <f t="shared" si="13"/>
        <v>119</v>
      </c>
      <c r="F69" s="5">
        <v>1</v>
      </c>
      <c r="G69" s="5">
        <f t="shared" si="13"/>
        <v>50</v>
      </c>
      <c r="H69" s="5">
        <f t="shared" si="13"/>
        <v>12</v>
      </c>
      <c r="I69" s="5">
        <v>18</v>
      </c>
      <c r="J69" s="5">
        <f t="shared" si="13"/>
        <v>139</v>
      </c>
      <c r="K69" s="5">
        <f t="shared" si="13"/>
        <v>7</v>
      </c>
      <c r="L69" s="5">
        <f t="shared" si="13"/>
        <v>1</v>
      </c>
      <c r="M69" s="5">
        <f t="shared" si="13"/>
        <v>1</v>
      </c>
    </row>
    <row r="70" spans="1:14" x14ac:dyDescent="0.25">
      <c r="A70" s="56" t="s">
        <v>15</v>
      </c>
      <c r="B70" s="5">
        <f t="shared" ref="B70:L70" si="14">B7+B14+B34+B21+B27+B41+B51+B63</f>
        <v>99</v>
      </c>
      <c r="C70" s="5">
        <f t="shared" si="14"/>
        <v>99</v>
      </c>
      <c r="D70" s="5">
        <f t="shared" si="14"/>
        <v>58</v>
      </c>
      <c r="E70" s="5">
        <f t="shared" si="14"/>
        <v>41</v>
      </c>
      <c r="F70" s="5">
        <v>2</v>
      </c>
      <c r="G70" s="5">
        <v>15</v>
      </c>
      <c r="H70" s="5">
        <v>8</v>
      </c>
      <c r="I70" s="5">
        <v>9</v>
      </c>
      <c r="J70" s="5">
        <v>41</v>
      </c>
      <c r="K70" s="5">
        <v>18</v>
      </c>
      <c r="L70" s="5">
        <f t="shared" si="14"/>
        <v>3</v>
      </c>
      <c r="M70" s="5">
        <v>3</v>
      </c>
    </row>
    <row r="71" spans="1:14" x14ac:dyDescent="0.25">
      <c r="A71" s="56" t="s">
        <v>16</v>
      </c>
      <c r="B71" s="5">
        <v>358.86</v>
      </c>
      <c r="C71" s="5">
        <f t="shared" ref="C71:E71" si="15">C8+C15+C35+C22+C28+C42+C46+C52+C57+C64</f>
        <v>530</v>
      </c>
      <c r="D71" s="5">
        <f t="shared" si="15"/>
        <v>301</v>
      </c>
      <c r="E71" s="5">
        <f t="shared" si="15"/>
        <v>229</v>
      </c>
      <c r="F71" s="5">
        <v>3</v>
      </c>
      <c r="G71" s="5">
        <v>41</v>
      </c>
      <c r="H71" s="5">
        <v>34</v>
      </c>
      <c r="I71" s="5">
        <v>19</v>
      </c>
      <c r="J71" s="5">
        <v>393</v>
      </c>
      <c r="K71" s="5">
        <v>11</v>
      </c>
      <c r="L71" s="5">
        <v>27</v>
      </c>
      <c r="M71" s="5">
        <v>2</v>
      </c>
    </row>
    <row r="72" spans="1:14" x14ac:dyDescent="0.25">
      <c r="A72" s="56" t="s">
        <v>17</v>
      </c>
      <c r="B72" s="5">
        <v>62.36</v>
      </c>
      <c r="C72" s="5">
        <v>140</v>
      </c>
      <c r="D72" s="5">
        <v>124</v>
      </c>
      <c r="E72" s="5">
        <f>E9+E16+E29+E43+E47+E65+E58+E36</f>
        <v>16</v>
      </c>
      <c r="F72" s="5">
        <f>F9+F16+F29+F43+F47+F65+F58+F36</f>
        <v>1</v>
      </c>
      <c r="G72" s="5">
        <f t="shared" ref="G72:N72" si="16">G9+G16+G29+G43+G47+G65+G58+G36</f>
        <v>3</v>
      </c>
      <c r="H72" s="5">
        <f t="shared" si="16"/>
        <v>13</v>
      </c>
      <c r="I72" s="5">
        <f t="shared" si="16"/>
        <v>7</v>
      </c>
      <c r="J72" s="5">
        <f t="shared" si="16"/>
        <v>85</v>
      </c>
      <c r="K72" s="5">
        <f t="shared" si="16"/>
        <v>1</v>
      </c>
      <c r="L72" s="5">
        <f t="shared" si="16"/>
        <v>29</v>
      </c>
      <c r="M72" s="5">
        <f t="shared" si="16"/>
        <v>0</v>
      </c>
      <c r="N72" s="5">
        <f t="shared" si="16"/>
        <v>1</v>
      </c>
    </row>
    <row r="73" spans="1:14" x14ac:dyDescent="0.25">
      <c r="A73" s="57" t="s">
        <v>18</v>
      </c>
      <c r="B73" s="26">
        <v>875.64</v>
      </c>
      <c r="C73" s="26">
        <f t="shared" ref="C73:N73" si="17">SUM(C68:C72)</f>
        <v>1134</v>
      </c>
      <c r="D73" s="26">
        <f t="shared" si="17"/>
        <v>653</v>
      </c>
      <c r="E73" s="26">
        <f t="shared" si="17"/>
        <v>481</v>
      </c>
      <c r="F73" s="26">
        <f t="shared" si="17"/>
        <v>7</v>
      </c>
      <c r="G73" s="26">
        <f t="shared" si="17"/>
        <v>134</v>
      </c>
      <c r="H73" s="26">
        <f t="shared" si="17"/>
        <v>79</v>
      </c>
      <c r="I73" s="26">
        <f t="shared" si="17"/>
        <v>59</v>
      </c>
      <c r="J73" s="26">
        <f t="shared" si="17"/>
        <v>751</v>
      </c>
      <c r="K73" s="26">
        <f t="shared" si="17"/>
        <v>37</v>
      </c>
      <c r="L73" s="26">
        <f t="shared" si="17"/>
        <v>60</v>
      </c>
      <c r="M73" s="26">
        <f t="shared" si="17"/>
        <v>6</v>
      </c>
      <c r="N73" s="26">
        <f t="shared" si="17"/>
        <v>1</v>
      </c>
    </row>
  </sheetData>
  <pageMargins left="0.7" right="0.7" top="0.75" bottom="0.75" header="0.3" footer="0.3"/>
  <pageSetup scale="73" orientation="landscape" r:id="rId1"/>
  <headerFooter>
    <oddHeader>&amp;L&amp;"-,Bold"Faculty and Staff&amp;C&amp;"-,Bold"Table 45&amp;R&amp;"-,Bold"Faculty Diversity Summary of Faculty Rank by College</oddHeader>
    <oddFooter>&amp;L&amp;"-,Bold"Office of Institutional Research, UMass Boston</oddFooter>
  </headerFooter>
  <rowBreaks count="1" manualBreakCount="1">
    <brk id="3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0B13-5A8B-634A-8C6D-BA38C3E0FA10}">
  <dimension ref="A1:M71"/>
  <sheetViews>
    <sheetView zoomScale="110" zoomScaleNormal="110" workbookViewId="0">
      <selection activeCell="R16" sqref="R16"/>
    </sheetView>
  </sheetViews>
  <sheetFormatPr defaultRowHeight="15" x14ac:dyDescent="0.25"/>
  <cols>
    <col min="1" max="1" width="16.5703125" customWidth="1"/>
    <col min="2" max="2" width="4.85546875" customWidth="1"/>
    <col min="3" max="3" width="5.7109375" customWidth="1"/>
    <col min="5" max="5" width="6.85546875" customWidth="1"/>
    <col min="7" max="7" width="8.28515625" customWidth="1"/>
    <col min="8" max="8" width="10.5703125" customWidth="1"/>
    <col min="10" max="10" width="8.28515625" customWidth="1"/>
    <col min="11" max="11" width="9.85546875" customWidth="1"/>
    <col min="12" max="12" width="10.140625" customWidth="1"/>
  </cols>
  <sheetData>
    <row r="1" spans="1:13" ht="18.75" x14ac:dyDescent="0.3">
      <c r="A1" s="10" t="s">
        <v>41</v>
      </c>
      <c r="B1" s="7"/>
      <c r="C1" s="7"/>
      <c r="D1" s="7"/>
      <c r="E1" s="7"/>
      <c r="F1" s="66"/>
      <c r="G1" s="4"/>
      <c r="H1" s="4"/>
      <c r="I1" s="4"/>
      <c r="J1" s="4"/>
      <c r="K1" s="4"/>
      <c r="L1" s="4"/>
      <c r="M1" s="7"/>
    </row>
    <row r="2" spans="1:13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79.5" thickBot="1" x14ac:dyDescent="0.3">
      <c r="A3" s="69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</row>
    <row r="4" spans="1:13" ht="15.75" x14ac:dyDescent="0.25">
      <c r="A4" s="53" t="s">
        <v>12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56" t="s">
        <v>13</v>
      </c>
      <c r="B5" s="70">
        <v>52.46</v>
      </c>
      <c r="C5" s="64">
        <v>54</v>
      </c>
      <c r="D5" s="64">
        <v>28</v>
      </c>
      <c r="E5" s="64">
        <v>26</v>
      </c>
      <c r="F5" s="64">
        <v>0</v>
      </c>
      <c r="G5" s="64">
        <v>6</v>
      </c>
      <c r="H5" s="64">
        <v>4</v>
      </c>
      <c r="I5" s="64">
        <v>1</v>
      </c>
      <c r="J5" s="64">
        <v>43</v>
      </c>
      <c r="K5" s="64">
        <v>0</v>
      </c>
      <c r="L5" s="64">
        <v>0</v>
      </c>
      <c r="M5" s="64">
        <v>0</v>
      </c>
    </row>
    <row r="6" spans="1:13" x14ac:dyDescent="0.25">
      <c r="A6" s="56" t="s">
        <v>14</v>
      </c>
      <c r="B6" s="70">
        <v>100.67</v>
      </c>
      <c r="C6" s="64">
        <v>103</v>
      </c>
      <c r="D6" s="64">
        <v>57</v>
      </c>
      <c r="E6" s="64">
        <v>46</v>
      </c>
      <c r="F6" s="64">
        <v>0</v>
      </c>
      <c r="G6" s="64">
        <v>13</v>
      </c>
      <c r="H6" s="64">
        <v>7</v>
      </c>
      <c r="I6" s="64">
        <v>13</v>
      </c>
      <c r="J6" s="64">
        <v>68</v>
      </c>
      <c r="K6" s="64">
        <v>2</v>
      </c>
      <c r="L6" s="64">
        <v>0</v>
      </c>
      <c r="M6" s="64">
        <v>0</v>
      </c>
    </row>
    <row r="7" spans="1:13" x14ac:dyDescent="0.25">
      <c r="A7" s="56" t="s">
        <v>15</v>
      </c>
      <c r="B7" s="70">
        <v>48</v>
      </c>
      <c r="C7" s="64">
        <v>48</v>
      </c>
      <c r="D7" s="64">
        <v>28</v>
      </c>
      <c r="E7" s="64">
        <v>20</v>
      </c>
      <c r="F7" s="64">
        <v>2</v>
      </c>
      <c r="G7" s="64">
        <v>7</v>
      </c>
      <c r="H7" s="64">
        <v>4</v>
      </c>
      <c r="I7" s="64">
        <v>9</v>
      </c>
      <c r="J7" s="64">
        <v>18</v>
      </c>
      <c r="K7" s="64">
        <v>6</v>
      </c>
      <c r="L7" s="64">
        <v>1</v>
      </c>
      <c r="M7" s="64">
        <v>1</v>
      </c>
    </row>
    <row r="8" spans="1:13" x14ac:dyDescent="0.25">
      <c r="A8" s="56" t="s">
        <v>16</v>
      </c>
      <c r="B8" s="70">
        <v>172.27</v>
      </c>
      <c r="C8" s="64">
        <v>250</v>
      </c>
      <c r="D8" s="64">
        <v>137</v>
      </c>
      <c r="E8" s="64">
        <v>113</v>
      </c>
      <c r="F8" s="64">
        <v>1</v>
      </c>
      <c r="G8" s="64">
        <v>17</v>
      </c>
      <c r="H8" s="64">
        <v>12</v>
      </c>
      <c r="I8" s="64">
        <v>9</v>
      </c>
      <c r="J8" s="64">
        <v>196</v>
      </c>
      <c r="K8" s="64">
        <v>5</v>
      </c>
      <c r="L8" s="64">
        <v>9</v>
      </c>
      <c r="M8" s="64">
        <v>1</v>
      </c>
    </row>
    <row r="9" spans="1:13" x14ac:dyDescent="0.25">
      <c r="A9" s="56" t="s">
        <v>17</v>
      </c>
      <c r="B9" s="64">
        <v>5</v>
      </c>
      <c r="C9" s="64">
        <v>5</v>
      </c>
      <c r="D9" s="64">
        <v>3</v>
      </c>
      <c r="E9" s="64">
        <v>2</v>
      </c>
      <c r="F9" s="64">
        <v>0</v>
      </c>
      <c r="G9" s="64">
        <v>0</v>
      </c>
      <c r="H9" s="64">
        <v>1</v>
      </c>
      <c r="I9" s="64">
        <v>0</v>
      </c>
      <c r="J9" s="64">
        <v>4</v>
      </c>
      <c r="K9" s="64">
        <v>0</v>
      </c>
      <c r="L9" s="64">
        <v>0</v>
      </c>
      <c r="M9" s="64">
        <v>0</v>
      </c>
    </row>
    <row r="10" spans="1:13" x14ac:dyDescent="0.25">
      <c r="A10" s="57" t="s">
        <v>18</v>
      </c>
      <c r="B10" s="12">
        <f t="shared" ref="B10:M10" si="0">SUM(B5:B9)</f>
        <v>378.4</v>
      </c>
      <c r="C10" s="12">
        <f t="shared" si="0"/>
        <v>460</v>
      </c>
      <c r="D10" s="12">
        <f t="shared" si="0"/>
        <v>253</v>
      </c>
      <c r="E10" s="12">
        <f t="shared" si="0"/>
        <v>207</v>
      </c>
      <c r="F10" s="12">
        <f t="shared" si="0"/>
        <v>3</v>
      </c>
      <c r="G10" s="12">
        <f t="shared" si="0"/>
        <v>43</v>
      </c>
      <c r="H10" s="12">
        <f t="shared" si="0"/>
        <v>28</v>
      </c>
      <c r="I10" s="12">
        <f t="shared" si="0"/>
        <v>32</v>
      </c>
      <c r="J10" s="12">
        <f t="shared" si="0"/>
        <v>329</v>
      </c>
      <c r="K10" s="12">
        <f t="shared" si="0"/>
        <v>13</v>
      </c>
      <c r="L10" s="12">
        <f t="shared" si="0"/>
        <v>10</v>
      </c>
      <c r="M10" s="12">
        <f t="shared" si="0"/>
        <v>2</v>
      </c>
    </row>
    <row r="11" spans="1:13" x14ac:dyDescent="0.25">
      <c r="A11" s="53" t="s">
        <v>19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56" t="s">
        <v>13</v>
      </c>
      <c r="B12" s="64">
        <v>22</v>
      </c>
      <c r="C12" s="64">
        <v>22</v>
      </c>
      <c r="D12" s="64">
        <v>3</v>
      </c>
      <c r="E12" s="64">
        <v>19</v>
      </c>
      <c r="F12" s="64">
        <v>0</v>
      </c>
      <c r="G12" s="64">
        <v>6</v>
      </c>
      <c r="H12" s="64">
        <v>1</v>
      </c>
      <c r="I12" s="64">
        <v>2</v>
      </c>
      <c r="J12" s="64">
        <v>13</v>
      </c>
      <c r="K12" s="64">
        <v>0</v>
      </c>
      <c r="L12" s="64">
        <v>0</v>
      </c>
      <c r="M12" s="64">
        <v>0</v>
      </c>
    </row>
    <row r="13" spans="1:13" x14ac:dyDescent="0.25">
      <c r="A13" s="56" t="s">
        <v>14</v>
      </c>
      <c r="B13" s="64">
        <v>39</v>
      </c>
      <c r="C13" s="64">
        <v>39</v>
      </c>
      <c r="D13" s="64">
        <v>10</v>
      </c>
      <c r="E13" s="64">
        <v>29</v>
      </c>
      <c r="F13" s="64">
        <v>0</v>
      </c>
      <c r="G13" s="64">
        <v>10</v>
      </c>
      <c r="H13" s="64">
        <v>0</v>
      </c>
      <c r="I13" s="64">
        <v>1</v>
      </c>
      <c r="J13" s="64">
        <v>27</v>
      </c>
      <c r="K13" s="64">
        <v>1</v>
      </c>
      <c r="L13" s="64">
        <v>0</v>
      </c>
      <c r="M13" s="64">
        <v>0</v>
      </c>
    </row>
    <row r="14" spans="1:13" x14ac:dyDescent="0.25">
      <c r="A14" s="56" t="s">
        <v>15</v>
      </c>
      <c r="B14" s="64">
        <v>24</v>
      </c>
      <c r="C14" s="64">
        <v>24</v>
      </c>
      <c r="D14" s="64">
        <v>12</v>
      </c>
      <c r="E14" s="64">
        <v>12</v>
      </c>
      <c r="F14" s="64">
        <v>0</v>
      </c>
      <c r="G14" s="64">
        <v>3</v>
      </c>
      <c r="H14" s="64">
        <v>2</v>
      </c>
      <c r="I14" s="64">
        <v>0</v>
      </c>
      <c r="J14" s="64">
        <v>13</v>
      </c>
      <c r="K14" s="64">
        <v>6</v>
      </c>
      <c r="L14" s="64">
        <v>0</v>
      </c>
      <c r="M14" s="64">
        <v>0</v>
      </c>
    </row>
    <row r="15" spans="1:13" x14ac:dyDescent="0.25">
      <c r="A15" s="56" t="s">
        <v>16</v>
      </c>
      <c r="B15" s="70">
        <v>61.27</v>
      </c>
      <c r="C15" s="64">
        <v>73</v>
      </c>
      <c r="D15" s="64">
        <v>29</v>
      </c>
      <c r="E15" s="64">
        <v>44</v>
      </c>
      <c r="F15" s="64">
        <v>0</v>
      </c>
      <c r="G15" s="64">
        <v>13</v>
      </c>
      <c r="H15" s="64">
        <v>5</v>
      </c>
      <c r="I15" s="64">
        <v>1</v>
      </c>
      <c r="J15" s="64">
        <v>48</v>
      </c>
      <c r="K15" s="64">
        <v>2</v>
      </c>
      <c r="L15" s="64">
        <v>2</v>
      </c>
      <c r="M15" s="64">
        <v>2</v>
      </c>
    </row>
    <row r="16" spans="1:13" x14ac:dyDescent="0.25">
      <c r="A16" s="56" t="s">
        <v>17</v>
      </c>
      <c r="B16" s="64">
        <v>5</v>
      </c>
      <c r="C16" s="64">
        <v>5</v>
      </c>
      <c r="D16" s="64">
        <v>2</v>
      </c>
      <c r="E16" s="64">
        <v>3</v>
      </c>
      <c r="F16" s="64">
        <v>0</v>
      </c>
      <c r="G16" s="64">
        <v>1</v>
      </c>
      <c r="H16" s="64">
        <v>0</v>
      </c>
      <c r="I16" s="64">
        <v>0</v>
      </c>
      <c r="J16" s="64">
        <v>3</v>
      </c>
      <c r="K16" s="64">
        <v>1</v>
      </c>
      <c r="L16" s="64">
        <v>0</v>
      </c>
      <c r="M16" s="64">
        <v>0</v>
      </c>
    </row>
    <row r="17" spans="1:13" x14ac:dyDescent="0.25">
      <c r="A17" s="57" t="s">
        <v>18</v>
      </c>
      <c r="B17" s="12">
        <f t="shared" ref="B17:M17" si="1">SUM(B12:B16)</f>
        <v>151.27000000000001</v>
      </c>
      <c r="C17" s="12">
        <f t="shared" si="1"/>
        <v>163</v>
      </c>
      <c r="D17" s="12">
        <f t="shared" si="1"/>
        <v>56</v>
      </c>
      <c r="E17" s="12">
        <f t="shared" si="1"/>
        <v>107</v>
      </c>
      <c r="F17" s="12">
        <f t="shared" si="1"/>
        <v>0</v>
      </c>
      <c r="G17" s="12">
        <f t="shared" si="1"/>
        <v>33</v>
      </c>
      <c r="H17" s="12">
        <f t="shared" si="1"/>
        <v>8</v>
      </c>
      <c r="I17" s="12">
        <f t="shared" si="1"/>
        <v>4</v>
      </c>
      <c r="J17" s="12">
        <f t="shared" si="1"/>
        <v>104</v>
      </c>
      <c r="K17" s="12">
        <f t="shared" si="1"/>
        <v>10</v>
      </c>
      <c r="L17" s="12">
        <f t="shared" si="1"/>
        <v>2</v>
      </c>
      <c r="M17" s="12">
        <f t="shared" si="1"/>
        <v>2</v>
      </c>
    </row>
    <row r="18" spans="1:13" x14ac:dyDescent="0.25">
      <c r="A18" s="53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56" t="s">
        <v>13</v>
      </c>
      <c r="B19" s="70">
        <v>11.75</v>
      </c>
      <c r="C19" s="64">
        <v>12</v>
      </c>
      <c r="D19" s="64">
        <v>2</v>
      </c>
      <c r="E19" s="64">
        <v>10</v>
      </c>
      <c r="F19" s="64">
        <v>0</v>
      </c>
      <c r="G19" s="64">
        <v>4</v>
      </c>
      <c r="H19" s="64">
        <v>1</v>
      </c>
      <c r="I19" s="64">
        <v>0</v>
      </c>
      <c r="J19" s="64">
        <v>7</v>
      </c>
      <c r="K19" s="64">
        <v>0</v>
      </c>
      <c r="L19" s="64">
        <v>0</v>
      </c>
      <c r="M19" s="64">
        <v>0</v>
      </c>
    </row>
    <row r="20" spans="1:13" x14ac:dyDescent="0.25">
      <c r="A20" s="56" t="s">
        <v>14</v>
      </c>
      <c r="B20" s="70">
        <v>31</v>
      </c>
      <c r="C20" s="64">
        <v>31</v>
      </c>
      <c r="D20" s="64">
        <v>9</v>
      </c>
      <c r="E20" s="64">
        <v>22</v>
      </c>
      <c r="F20" s="64">
        <v>0</v>
      </c>
      <c r="G20" s="64">
        <v>17</v>
      </c>
      <c r="H20" s="64">
        <v>0</v>
      </c>
      <c r="I20" s="64">
        <v>1</v>
      </c>
      <c r="J20" s="64">
        <v>12</v>
      </c>
      <c r="K20" s="64">
        <v>0</v>
      </c>
      <c r="L20" s="64">
        <v>0</v>
      </c>
      <c r="M20" s="64">
        <v>1</v>
      </c>
    </row>
    <row r="21" spans="1:13" x14ac:dyDescent="0.25">
      <c r="A21" s="56" t="s">
        <v>15</v>
      </c>
      <c r="B21" s="70">
        <v>15</v>
      </c>
      <c r="C21" s="64">
        <v>15</v>
      </c>
      <c r="D21" s="64">
        <v>6</v>
      </c>
      <c r="E21" s="64">
        <v>9</v>
      </c>
      <c r="F21" s="64">
        <v>0</v>
      </c>
      <c r="G21" s="64">
        <v>5</v>
      </c>
      <c r="H21" s="64">
        <v>2</v>
      </c>
      <c r="I21" s="64">
        <v>0</v>
      </c>
      <c r="J21" s="64">
        <v>2</v>
      </c>
      <c r="K21" s="64">
        <v>5</v>
      </c>
      <c r="L21" s="64">
        <v>0</v>
      </c>
      <c r="M21" s="64">
        <v>1</v>
      </c>
    </row>
    <row r="22" spans="1:13" x14ac:dyDescent="0.25">
      <c r="A22" s="56" t="s">
        <v>16</v>
      </c>
      <c r="B22" s="70">
        <v>28.25</v>
      </c>
      <c r="C22" s="64">
        <v>35</v>
      </c>
      <c r="D22" s="64">
        <v>15</v>
      </c>
      <c r="E22" s="64">
        <v>20</v>
      </c>
      <c r="F22" s="64">
        <v>0</v>
      </c>
      <c r="G22" s="64">
        <v>2</v>
      </c>
      <c r="H22" s="64">
        <v>3</v>
      </c>
      <c r="I22" s="64">
        <v>1</v>
      </c>
      <c r="J22" s="64">
        <v>28</v>
      </c>
      <c r="K22" s="64">
        <v>1</v>
      </c>
      <c r="L22" s="64">
        <v>0</v>
      </c>
      <c r="M22" s="64">
        <v>0</v>
      </c>
    </row>
    <row r="23" spans="1:13" x14ac:dyDescent="0.25">
      <c r="A23" s="57" t="s">
        <v>18</v>
      </c>
      <c r="B23" s="12">
        <f t="shared" ref="B23:M23" si="2">SUM(B19:B22)</f>
        <v>86</v>
      </c>
      <c r="C23" s="12">
        <f t="shared" si="2"/>
        <v>93</v>
      </c>
      <c r="D23" s="12">
        <f t="shared" si="2"/>
        <v>32</v>
      </c>
      <c r="E23" s="12">
        <f t="shared" si="2"/>
        <v>61</v>
      </c>
      <c r="F23" s="12">
        <f t="shared" si="2"/>
        <v>0</v>
      </c>
      <c r="G23" s="12">
        <f t="shared" si="2"/>
        <v>28</v>
      </c>
      <c r="H23" s="12">
        <f t="shared" si="2"/>
        <v>6</v>
      </c>
      <c r="I23" s="12">
        <f t="shared" si="2"/>
        <v>2</v>
      </c>
      <c r="J23" s="12">
        <f t="shared" si="2"/>
        <v>49</v>
      </c>
      <c r="K23" s="12">
        <f t="shared" si="2"/>
        <v>6</v>
      </c>
      <c r="L23" s="12">
        <f t="shared" si="2"/>
        <v>0</v>
      </c>
      <c r="M23" s="12">
        <f t="shared" si="2"/>
        <v>2</v>
      </c>
    </row>
    <row r="24" spans="1:13" x14ac:dyDescent="0.25">
      <c r="A24" s="53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A25" s="56" t="s">
        <v>13</v>
      </c>
      <c r="B25" s="64">
        <v>5</v>
      </c>
      <c r="C25" s="64">
        <v>5</v>
      </c>
      <c r="D25" s="64">
        <v>4</v>
      </c>
      <c r="E25" s="64">
        <v>1</v>
      </c>
      <c r="F25" s="64">
        <v>0</v>
      </c>
      <c r="G25" s="64">
        <v>2</v>
      </c>
      <c r="H25" s="64">
        <v>0</v>
      </c>
      <c r="I25" s="64">
        <v>0</v>
      </c>
      <c r="J25" s="64">
        <v>3</v>
      </c>
      <c r="K25" s="64">
        <v>0</v>
      </c>
      <c r="L25" s="64">
        <v>0</v>
      </c>
      <c r="M25" s="64">
        <v>0</v>
      </c>
    </row>
    <row r="26" spans="1:13" x14ac:dyDescent="0.25">
      <c r="A26" s="56" t="s">
        <v>14</v>
      </c>
      <c r="B26" s="70">
        <v>11.5</v>
      </c>
      <c r="C26" s="64">
        <v>12</v>
      </c>
      <c r="D26" s="64">
        <v>10</v>
      </c>
      <c r="E26" s="64">
        <v>2</v>
      </c>
      <c r="F26" s="64">
        <v>0</v>
      </c>
      <c r="G26" s="64">
        <v>3</v>
      </c>
      <c r="H26" s="64">
        <v>1</v>
      </c>
      <c r="I26" s="64">
        <v>1</v>
      </c>
      <c r="J26" s="64">
        <v>7</v>
      </c>
      <c r="K26" s="64">
        <v>0</v>
      </c>
      <c r="L26" s="64">
        <v>0</v>
      </c>
      <c r="M26" s="64">
        <v>0</v>
      </c>
    </row>
    <row r="27" spans="1:13" x14ac:dyDescent="0.25">
      <c r="A27" s="56" t="s">
        <v>15</v>
      </c>
      <c r="B27" s="64">
        <v>9</v>
      </c>
      <c r="C27" s="64">
        <v>9</v>
      </c>
      <c r="D27" s="64">
        <v>7</v>
      </c>
      <c r="E27" s="64">
        <v>2</v>
      </c>
      <c r="F27" s="64">
        <v>0</v>
      </c>
      <c r="G27" s="64">
        <v>2</v>
      </c>
      <c r="H27" s="64">
        <v>1</v>
      </c>
      <c r="I27" s="64">
        <v>0</v>
      </c>
      <c r="J27" s="64">
        <v>4</v>
      </c>
      <c r="K27" s="64">
        <v>2</v>
      </c>
      <c r="L27" s="64">
        <v>0</v>
      </c>
      <c r="M27" s="64">
        <v>0</v>
      </c>
    </row>
    <row r="28" spans="1:13" x14ac:dyDescent="0.25">
      <c r="A28" s="56" t="s">
        <v>16</v>
      </c>
      <c r="B28" s="70">
        <v>32.75</v>
      </c>
      <c r="C28" s="64">
        <v>37</v>
      </c>
      <c r="D28" s="64">
        <v>32</v>
      </c>
      <c r="E28" s="64">
        <v>5</v>
      </c>
      <c r="F28" s="64">
        <v>0</v>
      </c>
      <c r="G28" s="64">
        <v>0</v>
      </c>
      <c r="H28" s="64">
        <v>2</v>
      </c>
      <c r="I28" s="64">
        <v>2</v>
      </c>
      <c r="J28" s="64">
        <v>32</v>
      </c>
      <c r="K28" s="64">
        <v>0</v>
      </c>
      <c r="L28" s="64">
        <v>1</v>
      </c>
      <c r="M28" s="64">
        <v>0</v>
      </c>
    </row>
    <row r="29" spans="1:13" x14ac:dyDescent="0.25">
      <c r="A29" s="56" t="s">
        <v>17</v>
      </c>
      <c r="B29" s="70">
        <v>56.86</v>
      </c>
      <c r="C29" s="64">
        <v>129</v>
      </c>
      <c r="D29" s="64">
        <v>125</v>
      </c>
      <c r="E29" s="64">
        <v>4</v>
      </c>
      <c r="F29" s="64">
        <v>0</v>
      </c>
      <c r="G29" s="64">
        <v>4</v>
      </c>
      <c r="H29" s="64">
        <v>12</v>
      </c>
      <c r="I29" s="64">
        <v>2</v>
      </c>
      <c r="J29" s="64">
        <v>91</v>
      </c>
      <c r="K29" s="64">
        <v>1</v>
      </c>
      <c r="L29" s="64">
        <v>19</v>
      </c>
      <c r="M29" s="64">
        <v>0</v>
      </c>
    </row>
    <row r="30" spans="1:13" x14ac:dyDescent="0.25">
      <c r="A30" s="57" t="s">
        <v>18</v>
      </c>
      <c r="B30" s="12">
        <f t="shared" ref="B30:M30" si="3">SUM(B25:B29)</f>
        <v>115.11</v>
      </c>
      <c r="C30" s="12">
        <f t="shared" si="3"/>
        <v>192</v>
      </c>
      <c r="D30" s="12">
        <f t="shared" si="3"/>
        <v>178</v>
      </c>
      <c r="E30" s="12">
        <f t="shared" si="3"/>
        <v>14</v>
      </c>
      <c r="F30" s="12">
        <f t="shared" si="3"/>
        <v>0</v>
      </c>
      <c r="G30" s="12">
        <f t="shared" si="3"/>
        <v>11</v>
      </c>
      <c r="H30" s="12">
        <f t="shared" si="3"/>
        <v>16</v>
      </c>
      <c r="I30" s="12">
        <f t="shared" si="3"/>
        <v>5</v>
      </c>
      <c r="J30" s="12">
        <f t="shared" si="3"/>
        <v>137</v>
      </c>
      <c r="K30" s="12">
        <f t="shared" si="3"/>
        <v>3</v>
      </c>
      <c r="L30" s="12">
        <f t="shared" si="3"/>
        <v>20</v>
      </c>
      <c r="M30" s="12">
        <f t="shared" si="3"/>
        <v>0</v>
      </c>
    </row>
    <row r="31" spans="1:13" x14ac:dyDescent="0.25">
      <c r="A31" s="53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56" t="s">
        <v>13</v>
      </c>
      <c r="B32" s="64">
        <v>15</v>
      </c>
      <c r="C32" s="64">
        <v>15</v>
      </c>
      <c r="D32" s="64">
        <v>9</v>
      </c>
      <c r="E32" s="64">
        <v>6</v>
      </c>
      <c r="F32" s="64">
        <v>0</v>
      </c>
      <c r="G32" s="64">
        <v>3</v>
      </c>
      <c r="H32" s="64">
        <v>1</v>
      </c>
      <c r="I32" s="64">
        <v>1</v>
      </c>
      <c r="J32" s="64">
        <v>10</v>
      </c>
      <c r="K32" s="64">
        <v>0</v>
      </c>
      <c r="L32" s="64">
        <v>0</v>
      </c>
      <c r="M32" s="64">
        <v>0</v>
      </c>
    </row>
    <row r="33" spans="1:13" x14ac:dyDescent="0.25">
      <c r="A33" s="56" t="s">
        <v>14</v>
      </c>
      <c r="B33" s="70">
        <v>24.7</v>
      </c>
      <c r="C33" s="64">
        <v>25</v>
      </c>
      <c r="D33" s="64">
        <v>18</v>
      </c>
      <c r="E33" s="64">
        <v>7</v>
      </c>
      <c r="F33" s="64">
        <v>0</v>
      </c>
      <c r="G33" s="64">
        <v>4</v>
      </c>
      <c r="H33" s="64">
        <v>6</v>
      </c>
      <c r="I33" s="64">
        <v>1</v>
      </c>
      <c r="J33" s="64">
        <v>14</v>
      </c>
      <c r="K33" s="64">
        <v>0</v>
      </c>
      <c r="L33" s="64">
        <v>0</v>
      </c>
      <c r="M33" s="64">
        <v>0</v>
      </c>
    </row>
    <row r="34" spans="1:13" x14ac:dyDescent="0.25">
      <c r="A34" s="56" t="s">
        <v>15</v>
      </c>
      <c r="B34" s="64">
        <v>15</v>
      </c>
      <c r="C34" s="64">
        <v>15</v>
      </c>
      <c r="D34" s="64">
        <v>11</v>
      </c>
      <c r="E34" s="64">
        <v>4</v>
      </c>
      <c r="F34" s="64">
        <v>0</v>
      </c>
      <c r="G34" s="64">
        <v>4</v>
      </c>
      <c r="H34" s="64">
        <v>2</v>
      </c>
      <c r="I34" s="64">
        <v>0</v>
      </c>
      <c r="J34" s="64">
        <v>7</v>
      </c>
      <c r="K34" s="64">
        <v>1</v>
      </c>
      <c r="L34" s="64">
        <v>1</v>
      </c>
      <c r="M34" s="64">
        <v>0</v>
      </c>
    </row>
    <row r="35" spans="1:13" x14ac:dyDescent="0.25">
      <c r="A35" s="56" t="s">
        <v>16</v>
      </c>
      <c r="B35" s="70">
        <v>31.83</v>
      </c>
      <c r="C35" s="64">
        <v>72</v>
      </c>
      <c r="D35" s="64">
        <v>53</v>
      </c>
      <c r="E35" s="64">
        <v>19</v>
      </c>
      <c r="F35" s="64">
        <v>0</v>
      </c>
      <c r="G35" s="64">
        <v>6</v>
      </c>
      <c r="H35" s="64">
        <v>5</v>
      </c>
      <c r="I35" s="64">
        <v>3</v>
      </c>
      <c r="J35" s="64">
        <v>54</v>
      </c>
      <c r="K35" s="64">
        <v>1</v>
      </c>
      <c r="L35" s="64">
        <v>3</v>
      </c>
      <c r="M35" s="64">
        <v>0</v>
      </c>
    </row>
    <row r="36" spans="1:13" x14ac:dyDescent="0.25">
      <c r="A36" s="57" t="s">
        <v>18</v>
      </c>
      <c r="B36" s="12">
        <f t="shared" ref="B36:M36" si="4">SUM(B32:B35)</f>
        <v>86.53</v>
      </c>
      <c r="C36" s="12">
        <f t="shared" si="4"/>
        <v>127</v>
      </c>
      <c r="D36" s="12">
        <f t="shared" si="4"/>
        <v>91</v>
      </c>
      <c r="E36" s="12">
        <f t="shared" si="4"/>
        <v>36</v>
      </c>
      <c r="F36" s="12">
        <f t="shared" si="4"/>
        <v>0</v>
      </c>
      <c r="G36" s="12">
        <f t="shared" si="4"/>
        <v>17</v>
      </c>
      <c r="H36" s="12">
        <f t="shared" si="4"/>
        <v>14</v>
      </c>
      <c r="I36" s="12">
        <f t="shared" si="4"/>
        <v>5</v>
      </c>
      <c r="J36" s="12">
        <f t="shared" si="4"/>
        <v>85</v>
      </c>
      <c r="K36" s="12">
        <f t="shared" si="4"/>
        <v>2</v>
      </c>
      <c r="L36" s="12">
        <f t="shared" si="4"/>
        <v>4</v>
      </c>
      <c r="M36" s="12">
        <f t="shared" si="4"/>
        <v>0</v>
      </c>
    </row>
    <row r="37" spans="1:13" x14ac:dyDescent="0.25">
      <c r="A37" s="53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56" t="s">
        <v>13</v>
      </c>
      <c r="B38" s="70">
        <v>8.5</v>
      </c>
      <c r="C38" s="64">
        <v>9</v>
      </c>
      <c r="D38" s="64">
        <v>2</v>
      </c>
      <c r="E38" s="64">
        <v>7</v>
      </c>
      <c r="F38" s="64">
        <v>0</v>
      </c>
      <c r="G38" s="64">
        <v>0</v>
      </c>
      <c r="H38" s="64">
        <v>1</v>
      </c>
      <c r="I38" s="64">
        <v>0</v>
      </c>
      <c r="J38" s="64">
        <v>8</v>
      </c>
      <c r="K38" s="64">
        <v>0</v>
      </c>
      <c r="L38" s="64">
        <v>0</v>
      </c>
      <c r="M38" s="64">
        <v>0</v>
      </c>
    </row>
    <row r="39" spans="1:13" x14ac:dyDescent="0.25">
      <c r="A39" s="56" t="s">
        <v>14</v>
      </c>
      <c r="B39" s="70">
        <v>14</v>
      </c>
      <c r="C39" s="64">
        <v>14</v>
      </c>
      <c r="D39" s="64">
        <v>9</v>
      </c>
      <c r="E39" s="64">
        <v>5</v>
      </c>
      <c r="F39" s="64">
        <v>0</v>
      </c>
      <c r="G39" s="64">
        <v>2</v>
      </c>
      <c r="H39" s="64">
        <v>1</v>
      </c>
      <c r="I39" s="64">
        <v>0</v>
      </c>
      <c r="J39" s="64">
        <v>11</v>
      </c>
      <c r="K39" s="64">
        <v>0</v>
      </c>
      <c r="L39" s="64">
        <v>0</v>
      </c>
      <c r="M39" s="64">
        <v>0</v>
      </c>
    </row>
    <row r="40" spans="1:13" x14ac:dyDescent="0.25">
      <c r="A40" s="56" t="s">
        <v>15</v>
      </c>
      <c r="B40" s="70">
        <v>3</v>
      </c>
      <c r="C40" s="64">
        <v>3</v>
      </c>
      <c r="D40" s="64">
        <v>1</v>
      </c>
      <c r="E40" s="64">
        <v>2</v>
      </c>
      <c r="F40" s="64">
        <v>0</v>
      </c>
      <c r="G40" s="64">
        <v>2</v>
      </c>
      <c r="H40" s="64">
        <v>0</v>
      </c>
      <c r="I40" s="64">
        <v>0</v>
      </c>
      <c r="J40" s="64">
        <v>1</v>
      </c>
      <c r="K40" s="64">
        <v>0</v>
      </c>
      <c r="L40" s="64">
        <v>0</v>
      </c>
      <c r="M40" s="64">
        <v>0</v>
      </c>
    </row>
    <row r="41" spans="1:13" x14ac:dyDescent="0.25">
      <c r="A41" s="56" t="s">
        <v>16</v>
      </c>
      <c r="B41" s="70">
        <v>8.18</v>
      </c>
      <c r="C41" s="64">
        <v>21</v>
      </c>
      <c r="D41" s="64">
        <v>15</v>
      </c>
      <c r="E41" s="64">
        <v>6</v>
      </c>
      <c r="F41" s="64">
        <v>0</v>
      </c>
      <c r="G41" s="64">
        <v>1</v>
      </c>
      <c r="H41" s="64">
        <v>1</v>
      </c>
      <c r="I41" s="64">
        <v>0</v>
      </c>
      <c r="J41" s="64">
        <v>18</v>
      </c>
      <c r="K41" s="64">
        <v>0</v>
      </c>
      <c r="L41" s="64">
        <v>1</v>
      </c>
      <c r="M41" s="64">
        <v>0</v>
      </c>
    </row>
    <row r="42" spans="1:13" x14ac:dyDescent="0.25">
      <c r="A42" s="56" t="s">
        <v>17</v>
      </c>
      <c r="B42" s="64">
        <v>0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</row>
    <row r="43" spans="1:13" x14ac:dyDescent="0.25">
      <c r="A43" s="57" t="s">
        <v>18</v>
      </c>
      <c r="B43" s="12">
        <f t="shared" ref="B43:M43" si="5">SUM(B38:B42)</f>
        <v>33.68</v>
      </c>
      <c r="C43" s="12">
        <f t="shared" si="5"/>
        <v>47</v>
      </c>
      <c r="D43" s="12">
        <f t="shared" si="5"/>
        <v>27</v>
      </c>
      <c r="E43" s="12">
        <f t="shared" si="5"/>
        <v>20</v>
      </c>
      <c r="F43" s="12">
        <f t="shared" si="5"/>
        <v>0</v>
      </c>
      <c r="G43" s="12">
        <f t="shared" si="5"/>
        <v>5</v>
      </c>
      <c r="H43" s="12">
        <f t="shared" si="5"/>
        <v>3</v>
      </c>
      <c r="I43" s="12">
        <f t="shared" si="5"/>
        <v>0</v>
      </c>
      <c r="J43" s="12">
        <f t="shared" si="5"/>
        <v>38</v>
      </c>
      <c r="K43" s="12">
        <f t="shared" si="5"/>
        <v>0</v>
      </c>
      <c r="L43" s="12">
        <f t="shared" si="5"/>
        <v>1</v>
      </c>
      <c r="M43" s="12">
        <f t="shared" si="5"/>
        <v>0</v>
      </c>
    </row>
    <row r="44" spans="1:13" x14ac:dyDescent="0.25">
      <c r="A44" s="53" t="s">
        <v>25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25">
      <c r="A45" s="56" t="s">
        <v>16</v>
      </c>
      <c r="B45" s="70">
        <v>4.3899999999999997</v>
      </c>
      <c r="C45" s="64">
        <v>13</v>
      </c>
      <c r="D45" s="64">
        <v>4</v>
      </c>
      <c r="E45" s="64">
        <v>9</v>
      </c>
      <c r="F45" s="64">
        <v>1</v>
      </c>
      <c r="G45" s="64">
        <v>0</v>
      </c>
      <c r="H45" s="64">
        <v>0</v>
      </c>
      <c r="I45" s="64">
        <v>1</v>
      </c>
      <c r="J45" s="64">
        <v>10</v>
      </c>
      <c r="K45" s="64">
        <v>0</v>
      </c>
      <c r="L45" s="64">
        <v>1</v>
      </c>
      <c r="M45" s="64">
        <v>0</v>
      </c>
    </row>
    <row r="46" spans="1:13" ht="15.75" x14ac:dyDescent="0.25">
      <c r="A46" s="56" t="s">
        <v>17</v>
      </c>
      <c r="B46" s="13">
        <v>0</v>
      </c>
      <c r="C46" s="13">
        <v>0</v>
      </c>
      <c r="D46" s="13">
        <v>0</v>
      </c>
      <c r="E46" s="13">
        <v>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</row>
    <row r="47" spans="1:13" x14ac:dyDescent="0.25">
      <c r="A47" s="57" t="s">
        <v>18</v>
      </c>
      <c r="B47" s="12">
        <f t="shared" ref="B47:M47" si="6">SUM(B45:B46)</f>
        <v>4.3899999999999997</v>
      </c>
      <c r="C47" s="12">
        <f t="shared" si="6"/>
        <v>13</v>
      </c>
      <c r="D47" s="12">
        <f t="shared" si="6"/>
        <v>4</v>
      </c>
      <c r="E47" s="12">
        <f t="shared" si="6"/>
        <v>9</v>
      </c>
      <c r="F47" s="12">
        <f t="shared" si="6"/>
        <v>1</v>
      </c>
      <c r="G47" s="12">
        <f t="shared" si="6"/>
        <v>0</v>
      </c>
      <c r="H47" s="12">
        <f t="shared" si="6"/>
        <v>0</v>
      </c>
      <c r="I47" s="12">
        <f t="shared" si="6"/>
        <v>1</v>
      </c>
      <c r="J47" s="12">
        <f t="shared" si="6"/>
        <v>10</v>
      </c>
      <c r="K47" s="12">
        <f t="shared" si="6"/>
        <v>0</v>
      </c>
      <c r="L47" s="12">
        <f t="shared" si="6"/>
        <v>1</v>
      </c>
      <c r="M47" s="12">
        <f t="shared" si="6"/>
        <v>0</v>
      </c>
    </row>
    <row r="48" spans="1:13" x14ac:dyDescent="0.25">
      <c r="A48" s="53" t="s">
        <v>27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x14ac:dyDescent="0.25">
      <c r="A49" s="56" t="s">
        <v>14</v>
      </c>
      <c r="B49" s="64">
        <v>1</v>
      </c>
      <c r="C49" s="64">
        <v>1</v>
      </c>
      <c r="D49" s="64">
        <v>0</v>
      </c>
      <c r="E49" s="64">
        <v>1</v>
      </c>
      <c r="F49" s="64">
        <v>0</v>
      </c>
      <c r="G49" s="64">
        <v>0</v>
      </c>
      <c r="H49" s="64">
        <v>0</v>
      </c>
      <c r="I49" s="64">
        <v>0</v>
      </c>
      <c r="J49" s="64">
        <v>1</v>
      </c>
      <c r="K49" s="64">
        <v>0</v>
      </c>
      <c r="L49" s="64">
        <v>0</v>
      </c>
      <c r="M49" s="64">
        <v>0</v>
      </c>
    </row>
    <row r="50" spans="1:13" x14ac:dyDescent="0.25">
      <c r="A50" s="56" t="s">
        <v>15</v>
      </c>
      <c r="B50" s="64">
        <v>1</v>
      </c>
      <c r="C50" s="64">
        <v>1</v>
      </c>
      <c r="D50" s="64">
        <v>0</v>
      </c>
      <c r="E50" s="64">
        <v>1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1</v>
      </c>
    </row>
    <row r="51" spans="1:13" x14ac:dyDescent="0.25">
      <c r="A51" s="56" t="s">
        <v>16</v>
      </c>
      <c r="B51" s="64">
        <v>1.5</v>
      </c>
      <c r="C51" s="64">
        <v>3</v>
      </c>
      <c r="D51" s="64">
        <v>2</v>
      </c>
      <c r="E51" s="64">
        <v>1</v>
      </c>
      <c r="F51" s="64">
        <v>0</v>
      </c>
      <c r="G51" s="64">
        <v>0</v>
      </c>
      <c r="H51" s="64">
        <v>0</v>
      </c>
      <c r="I51" s="64">
        <v>0</v>
      </c>
      <c r="J51" s="64">
        <v>2</v>
      </c>
      <c r="K51" s="64">
        <v>1</v>
      </c>
      <c r="L51" s="64">
        <v>0</v>
      </c>
      <c r="M51" s="64">
        <v>0</v>
      </c>
    </row>
    <row r="52" spans="1:13" x14ac:dyDescent="0.25">
      <c r="A52" s="57" t="s">
        <v>18</v>
      </c>
      <c r="B52" s="12">
        <f>B49+B51+B50</f>
        <v>3.5</v>
      </c>
      <c r="C52" s="12">
        <f>C49+C51+C50</f>
        <v>5</v>
      </c>
      <c r="D52" s="12">
        <f>D49+D51+D50</f>
        <v>2</v>
      </c>
      <c r="E52" s="12">
        <f>E49+E51+E50</f>
        <v>3</v>
      </c>
      <c r="F52" s="12">
        <f>SUM(F49)</f>
        <v>0</v>
      </c>
      <c r="G52" s="12">
        <f t="shared" ref="G52:M52" si="7">SUM(G49+G50+G51)</f>
        <v>0</v>
      </c>
      <c r="H52" s="12">
        <f t="shared" si="7"/>
        <v>0</v>
      </c>
      <c r="I52" s="12">
        <f t="shared" si="7"/>
        <v>0</v>
      </c>
      <c r="J52" s="12">
        <f t="shared" si="7"/>
        <v>3</v>
      </c>
      <c r="K52" s="12">
        <f t="shared" si="7"/>
        <v>1</v>
      </c>
      <c r="L52" s="12">
        <f t="shared" si="7"/>
        <v>0</v>
      </c>
      <c r="M52" s="12">
        <f t="shared" si="7"/>
        <v>1</v>
      </c>
    </row>
    <row r="53" spans="1:13" x14ac:dyDescent="0.25">
      <c r="A53" s="53" t="s">
        <v>35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x14ac:dyDescent="0.25">
      <c r="A54" s="59" t="s">
        <v>13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3" x14ac:dyDescent="0.25">
      <c r="A55" s="59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3" x14ac:dyDescent="0.25">
      <c r="A56" s="56" t="s">
        <v>16</v>
      </c>
      <c r="B56" s="70">
        <v>15.49</v>
      </c>
      <c r="C56" s="64">
        <v>19</v>
      </c>
      <c r="D56" s="64">
        <v>8</v>
      </c>
      <c r="E56" s="64">
        <v>11</v>
      </c>
      <c r="F56" s="64">
        <v>0</v>
      </c>
      <c r="G56" s="64">
        <v>1</v>
      </c>
      <c r="H56" s="64">
        <v>1</v>
      </c>
      <c r="I56" s="64">
        <v>2</v>
      </c>
      <c r="J56" s="64">
        <v>13</v>
      </c>
      <c r="K56" s="64">
        <v>0</v>
      </c>
      <c r="L56" s="64">
        <v>2</v>
      </c>
      <c r="M56" s="64">
        <v>0</v>
      </c>
    </row>
    <row r="57" spans="1:13" x14ac:dyDescent="0.25">
      <c r="A57" s="57" t="s">
        <v>18</v>
      </c>
      <c r="B57" s="12">
        <f t="shared" ref="B57:M57" si="8">SUM(B54:B56)</f>
        <v>15.49</v>
      </c>
      <c r="C57" s="12">
        <f t="shared" si="8"/>
        <v>19</v>
      </c>
      <c r="D57" s="12">
        <f t="shared" si="8"/>
        <v>8</v>
      </c>
      <c r="E57" s="12">
        <f t="shared" si="8"/>
        <v>11</v>
      </c>
      <c r="F57" s="12">
        <f t="shared" si="8"/>
        <v>0</v>
      </c>
      <c r="G57" s="12">
        <f t="shared" si="8"/>
        <v>1</v>
      </c>
      <c r="H57" s="12">
        <f t="shared" si="8"/>
        <v>1</v>
      </c>
      <c r="I57" s="12">
        <f t="shared" si="8"/>
        <v>2</v>
      </c>
      <c r="J57" s="12">
        <f t="shared" si="8"/>
        <v>13</v>
      </c>
      <c r="K57" s="12">
        <f t="shared" si="8"/>
        <v>0</v>
      </c>
      <c r="L57" s="12">
        <f t="shared" si="8"/>
        <v>2</v>
      </c>
      <c r="M57" s="12">
        <f t="shared" si="8"/>
        <v>0</v>
      </c>
    </row>
    <row r="58" spans="1:13" x14ac:dyDescent="0.25">
      <c r="A58" s="61" t="s">
        <v>38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x14ac:dyDescent="0.25">
      <c r="A59" s="59" t="s">
        <v>13</v>
      </c>
      <c r="B59" s="64">
        <v>8</v>
      </c>
      <c r="C59" s="64">
        <v>8</v>
      </c>
      <c r="D59" s="64">
        <v>3</v>
      </c>
      <c r="E59" s="64">
        <v>5</v>
      </c>
      <c r="F59" s="64">
        <v>0</v>
      </c>
      <c r="G59" s="64">
        <v>1</v>
      </c>
      <c r="H59" s="64">
        <v>1</v>
      </c>
      <c r="I59" s="64">
        <v>0</v>
      </c>
      <c r="J59" s="64">
        <v>6</v>
      </c>
      <c r="K59" s="64">
        <v>0</v>
      </c>
      <c r="L59" s="64">
        <v>0</v>
      </c>
      <c r="M59" s="64">
        <v>0</v>
      </c>
    </row>
    <row r="60" spans="1:13" x14ac:dyDescent="0.25">
      <c r="A60" s="59" t="s">
        <v>36</v>
      </c>
      <c r="B60" s="64">
        <v>8</v>
      </c>
      <c r="C60" s="64">
        <v>8</v>
      </c>
      <c r="D60" s="64">
        <v>3</v>
      </c>
      <c r="E60" s="64">
        <v>5</v>
      </c>
      <c r="F60" s="64">
        <v>0</v>
      </c>
      <c r="G60" s="64">
        <v>1</v>
      </c>
      <c r="H60" s="64">
        <v>0</v>
      </c>
      <c r="I60" s="64">
        <v>1</v>
      </c>
      <c r="J60" s="64">
        <v>6</v>
      </c>
      <c r="K60" s="64">
        <v>0</v>
      </c>
      <c r="L60" s="64">
        <v>0</v>
      </c>
      <c r="M60" s="64">
        <v>0</v>
      </c>
    </row>
    <row r="61" spans="1:13" x14ac:dyDescent="0.25">
      <c r="A61" s="56" t="s">
        <v>15</v>
      </c>
      <c r="B61" s="64">
        <v>4</v>
      </c>
      <c r="C61" s="64">
        <v>4</v>
      </c>
      <c r="D61" s="64">
        <v>3</v>
      </c>
      <c r="E61" s="64">
        <v>1</v>
      </c>
      <c r="F61" s="64">
        <v>1</v>
      </c>
      <c r="G61" s="64">
        <v>0</v>
      </c>
      <c r="H61" s="64">
        <v>0</v>
      </c>
      <c r="I61" s="64">
        <v>1</v>
      </c>
      <c r="J61" s="64">
        <v>2</v>
      </c>
      <c r="K61" s="64">
        <v>0</v>
      </c>
      <c r="L61" s="64">
        <v>0</v>
      </c>
      <c r="M61" s="64">
        <v>0</v>
      </c>
    </row>
    <row r="62" spans="1:13" x14ac:dyDescent="0.25">
      <c r="A62" s="56" t="s">
        <v>16</v>
      </c>
      <c r="B62" s="70">
        <v>3.33</v>
      </c>
      <c r="C62" s="64">
        <v>6</v>
      </c>
      <c r="D62" s="64">
        <v>2</v>
      </c>
      <c r="E62" s="64">
        <v>4</v>
      </c>
      <c r="F62" s="64">
        <v>0</v>
      </c>
      <c r="G62" s="64">
        <v>1</v>
      </c>
      <c r="H62" s="64">
        <v>0</v>
      </c>
      <c r="I62" s="64">
        <v>0</v>
      </c>
      <c r="J62" s="64">
        <v>4</v>
      </c>
      <c r="K62" s="64">
        <v>1</v>
      </c>
      <c r="L62" s="64">
        <v>0</v>
      </c>
      <c r="M62" s="64">
        <v>0</v>
      </c>
    </row>
    <row r="63" spans="1:13" x14ac:dyDescent="0.25">
      <c r="A63" s="56" t="s">
        <v>17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</row>
    <row r="64" spans="1:13" x14ac:dyDescent="0.25">
      <c r="A64" s="60" t="s">
        <v>18</v>
      </c>
      <c r="B64" s="26">
        <f t="shared" ref="B64:M64" si="9">B59+B60+B61+B62+B63</f>
        <v>23.33</v>
      </c>
      <c r="C64" s="26">
        <f t="shared" si="9"/>
        <v>26</v>
      </c>
      <c r="D64" s="26">
        <f t="shared" si="9"/>
        <v>11</v>
      </c>
      <c r="E64" s="26">
        <f t="shared" si="9"/>
        <v>15</v>
      </c>
      <c r="F64" s="26">
        <f t="shared" si="9"/>
        <v>1</v>
      </c>
      <c r="G64" s="26">
        <f t="shared" si="9"/>
        <v>3</v>
      </c>
      <c r="H64" s="26">
        <f t="shared" si="9"/>
        <v>1</v>
      </c>
      <c r="I64" s="26">
        <f t="shared" si="9"/>
        <v>2</v>
      </c>
      <c r="J64" s="26">
        <f t="shared" si="9"/>
        <v>18</v>
      </c>
      <c r="K64" s="26">
        <f t="shared" si="9"/>
        <v>1</v>
      </c>
      <c r="L64" s="26">
        <f t="shared" si="9"/>
        <v>0</v>
      </c>
      <c r="M64" s="26">
        <f t="shared" si="9"/>
        <v>0</v>
      </c>
    </row>
    <row r="65" spans="1:13" ht="15.75" x14ac:dyDescent="0.25">
      <c r="A65" s="71" t="s">
        <v>42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1:13" x14ac:dyDescent="0.25">
      <c r="A66" s="56" t="s">
        <v>13</v>
      </c>
      <c r="B66" s="5">
        <v>122.71</v>
      </c>
      <c r="C66" s="5">
        <f t="shared" ref="C66:M66" si="10">C5+C12+C32+C19+C25+C38+C54+C59</f>
        <v>125</v>
      </c>
      <c r="D66" s="5">
        <f t="shared" si="10"/>
        <v>51</v>
      </c>
      <c r="E66" s="5">
        <f t="shared" si="10"/>
        <v>74</v>
      </c>
      <c r="F66" s="5">
        <f t="shared" si="10"/>
        <v>0</v>
      </c>
      <c r="G66" s="5">
        <f t="shared" si="10"/>
        <v>22</v>
      </c>
      <c r="H66" s="5">
        <f t="shared" si="10"/>
        <v>9</v>
      </c>
      <c r="I66" s="5">
        <f t="shared" si="10"/>
        <v>4</v>
      </c>
      <c r="J66" s="5">
        <f t="shared" si="10"/>
        <v>90</v>
      </c>
      <c r="K66" s="5">
        <f t="shared" si="10"/>
        <v>0</v>
      </c>
      <c r="L66" s="5">
        <f t="shared" si="10"/>
        <v>0</v>
      </c>
      <c r="M66" s="5">
        <f t="shared" si="10"/>
        <v>0</v>
      </c>
    </row>
    <row r="67" spans="1:13" x14ac:dyDescent="0.25">
      <c r="A67" s="56" t="s">
        <v>14</v>
      </c>
      <c r="B67" s="5">
        <f t="shared" ref="B67:M67" si="11">B6+B13+B33+B20+B26+B39+B49+B55+B60</f>
        <v>229.87</v>
      </c>
      <c r="C67" s="5">
        <f t="shared" si="11"/>
        <v>233</v>
      </c>
      <c r="D67" s="5">
        <f t="shared" si="11"/>
        <v>116</v>
      </c>
      <c r="E67" s="5">
        <f t="shared" si="11"/>
        <v>117</v>
      </c>
      <c r="F67" s="5">
        <f t="shared" si="11"/>
        <v>0</v>
      </c>
      <c r="G67" s="5">
        <f t="shared" si="11"/>
        <v>50</v>
      </c>
      <c r="H67" s="5">
        <f t="shared" si="11"/>
        <v>15</v>
      </c>
      <c r="I67" s="5">
        <f t="shared" si="11"/>
        <v>18</v>
      </c>
      <c r="J67" s="5">
        <f t="shared" si="11"/>
        <v>146</v>
      </c>
      <c r="K67" s="5">
        <f t="shared" si="11"/>
        <v>3</v>
      </c>
      <c r="L67" s="5">
        <f t="shared" si="11"/>
        <v>0</v>
      </c>
      <c r="M67" s="5">
        <f t="shared" si="11"/>
        <v>1</v>
      </c>
    </row>
    <row r="68" spans="1:13" x14ac:dyDescent="0.25">
      <c r="A68" s="56" t="s">
        <v>15</v>
      </c>
      <c r="B68" s="5">
        <f t="shared" ref="B68:M68" si="12">B7+B14+B34+B21+B27+B40+B50+B61</f>
        <v>119</v>
      </c>
      <c r="C68" s="5">
        <f t="shared" si="12"/>
        <v>119</v>
      </c>
      <c r="D68" s="5">
        <f t="shared" si="12"/>
        <v>68</v>
      </c>
      <c r="E68" s="5">
        <f t="shared" si="12"/>
        <v>51</v>
      </c>
      <c r="F68" s="5">
        <f t="shared" si="12"/>
        <v>3</v>
      </c>
      <c r="G68" s="5">
        <f t="shared" si="12"/>
        <v>23</v>
      </c>
      <c r="H68" s="5">
        <f t="shared" si="12"/>
        <v>11</v>
      </c>
      <c r="I68" s="5">
        <f t="shared" si="12"/>
        <v>10</v>
      </c>
      <c r="J68" s="5">
        <f t="shared" si="12"/>
        <v>47</v>
      </c>
      <c r="K68" s="5">
        <f t="shared" si="12"/>
        <v>20</v>
      </c>
      <c r="L68" s="5">
        <f t="shared" si="12"/>
        <v>2</v>
      </c>
      <c r="M68" s="5">
        <f t="shared" si="12"/>
        <v>3</v>
      </c>
    </row>
    <row r="69" spans="1:13" x14ac:dyDescent="0.25">
      <c r="A69" s="56" t="s">
        <v>16</v>
      </c>
      <c r="B69" s="5">
        <f t="shared" ref="B69:M69" si="13">B8+B15+B35+B22+B28+B41+B45+B51+B56+B62</f>
        <v>359.26</v>
      </c>
      <c r="C69" s="5">
        <f t="shared" si="13"/>
        <v>529</v>
      </c>
      <c r="D69" s="5">
        <f t="shared" si="13"/>
        <v>297</v>
      </c>
      <c r="E69" s="5">
        <f t="shared" si="13"/>
        <v>232</v>
      </c>
      <c r="F69" s="5">
        <f t="shared" si="13"/>
        <v>2</v>
      </c>
      <c r="G69" s="5">
        <f t="shared" si="13"/>
        <v>41</v>
      </c>
      <c r="H69" s="5">
        <f t="shared" si="13"/>
        <v>29</v>
      </c>
      <c r="I69" s="5">
        <f t="shared" si="13"/>
        <v>19</v>
      </c>
      <c r="J69" s="5">
        <f t="shared" si="13"/>
        <v>405</v>
      </c>
      <c r="K69" s="5">
        <f t="shared" si="13"/>
        <v>11</v>
      </c>
      <c r="L69" s="5">
        <f t="shared" si="13"/>
        <v>19</v>
      </c>
      <c r="M69" s="5">
        <f t="shared" si="13"/>
        <v>3</v>
      </c>
    </row>
    <row r="70" spans="1:13" x14ac:dyDescent="0.25">
      <c r="A70" s="56" t="s">
        <v>17</v>
      </c>
      <c r="B70" s="5">
        <f t="shared" ref="B70:M70" si="14">B9+B16+B29+B42+B46+B63</f>
        <v>66.86</v>
      </c>
      <c r="C70" s="5">
        <f t="shared" si="14"/>
        <v>139</v>
      </c>
      <c r="D70" s="5">
        <f t="shared" si="14"/>
        <v>130</v>
      </c>
      <c r="E70" s="5">
        <f t="shared" si="14"/>
        <v>9</v>
      </c>
      <c r="F70" s="5">
        <f t="shared" si="14"/>
        <v>0</v>
      </c>
      <c r="G70" s="5">
        <f t="shared" si="14"/>
        <v>5</v>
      </c>
      <c r="H70" s="5">
        <f t="shared" si="14"/>
        <v>13</v>
      </c>
      <c r="I70" s="5">
        <f t="shared" si="14"/>
        <v>2</v>
      </c>
      <c r="J70" s="5">
        <f t="shared" si="14"/>
        <v>98</v>
      </c>
      <c r="K70" s="5">
        <f t="shared" si="14"/>
        <v>2</v>
      </c>
      <c r="L70" s="5">
        <f t="shared" si="14"/>
        <v>19</v>
      </c>
      <c r="M70" s="5">
        <f t="shared" si="14"/>
        <v>0</v>
      </c>
    </row>
    <row r="71" spans="1:13" x14ac:dyDescent="0.25">
      <c r="A71" s="57" t="s">
        <v>18</v>
      </c>
      <c r="B71" s="26">
        <f t="shared" ref="B71:M71" si="15">SUM(B66:B70)</f>
        <v>897.69999999999993</v>
      </c>
      <c r="C71" s="26">
        <f t="shared" si="15"/>
        <v>1145</v>
      </c>
      <c r="D71" s="26">
        <f t="shared" si="15"/>
        <v>662</v>
      </c>
      <c r="E71" s="26">
        <f t="shared" si="15"/>
        <v>483</v>
      </c>
      <c r="F71" s="26">
        <f t="shared" si="15"/>
        <v>5</v>
      </c>
      <c r="G71" s="26">
        <f t="shared" si="15"/>
        <v>141</v>
      </c>
      <c r="H71" s="26">
        <f t="shared" si="15"/>
        <v>77</v>
      </c>
      <c r="I71" s="26">
        <f t="shared" si="15"/>
        <v>53</v>
      </c>
      <c r="J71" s="26">
        <f t="shared" si="15"/>
        <v>786</v>
      </c>
      <c r="K71" s="26">
        <f t="shared" si="15"/>
        <v>36</v>
      </c>
      <c r="L71" s="26">
        <f t="shared" si="15"/>
        <v>40</v>
      </c>
      <c r="M71" s="26">
        <f t="shared" si="15"/>
        <v>7</v>
      </c>
    </row>
  </sheetData>
  <pageMargins left="0.7" right="0.7" top="0.75" bottom="0.75" header="0.3" footer="0.3"/>
  <pageSetup scale="82" orientation="landscape" r:id="rId1"/>
  <headerFooter>
    <oddHeader>&amp;L&amp;"-,Bold"Faculty and Staff&amp;C&amp;"-,Bold"Table 45&amp;R&amp;"-,Bold"Faculty Diversity Summary of Faculty Rank by College</oddHeader>
    <oddFooter>&amp;L&amp;"-,Bold"Office of Institutional Research, UMass Boston</oddFooter>
  </headerFooter>
  <rowBreaks count="1" manualBreakCount="1">
    <brk id="3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6"/>
  <sheetViews>
    <sheetView zoomScaleNormal="100" workbookViewId="0">
      <selection activeCell="C40" sqref="C40"/>
    </sheetView>
  </sheetViews>
  <sheetFormatPr defaultColWidth="11.42578125" defaultRowHeight="15" x14ac:dyDescent="0.25"/>
  <cols>
    <col min="1" max="1" width="16.42578125" customWidth="1"/>
    <col min="2" max="2" width="8.28515625" style="65" customWidth="1"/>
    <col min="3" max="3" width="7.42578125" style="65" customWidth="1"/>
    <col min="4" max="5" width="9.140625" style="65" customWidth="1"/>
    <col min="6" max="6" width="10.7109375" style="65" customWidth="1"/>
    <col min="7" max="7" width="9.140625" style="65" customWidth="1"/>
    <col min="8" max="8" width="10.42578125" style="65" customWidth="1"/>
    <col min="9" max="11" width="9.140625" style="65" customWidth="1"/>
    <col min="12" max="12" width="10.28515625" style="65" customWidth="1"/>
    <col min="13" max="13" width="9.140625" style="65" customWidth="1"/>
    <col min="14" max="256" width="8.85546875" customWidth="1"/>
  </cols>
  <sheetData>
    <row r="1" spans="1:14" ht="18.75" x14ac:dyDescent="0.3">
      <c r="A1" s="10" t="s">
        <v>43</v>
      </c>
      <c r="B1" s="7"/>
      <c r="C1" s="7"/>
      <c r="D1" s="7"/>
      <c r="E1" s="7"/>
      <c r="F1" s="66"/>
      <c r="G1" s="4"/>
      <c r="H1" s="4"/>
      <c r="I1" s="4"/>
      <c r="J1" s="4"/>
      <c r="K1" s="4"/>
      <c r="L1" s="4"/>
      <c r="M1" s="7"/>
    </row>
    <row r="3" spans="1:14" ht="63.75" thickBot="1" x14ac:dyDescent="0.3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</row>
    <row r="4" spans="1:14" ht="15.75" x14ac:dyDescent="0.25">
      <c r="A4" s="53" t="s">
        <v>12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5">
      <c r="A5" s="56" t="s">
        <v>13</v>
      </c>
      <c r="B5" s="64">
        <v>52.46</v>
      </c>
      <c r="C5" s="64">
        <v>54</v>
      </c>
      <c r="D5" s="64">
        <v>28</v>
      </c>
      <c r="E5" s="64">
        <v>26</v>
      </c>
      <c r="F5" s="64">
        <v>0</v>
      </c>
      <c r="G5" s="64">
        <v>6</v>
      </c>
      <c r="H5" s="64">
        <v>4</v>
      </c>
      <c r="I5" s="64">
        <v>1</v>
      </c>
      <c r="J5" s="64">
        <v>43</v>
      </c>
      <c r="K5" s="64">
        <v>0</v>
      </c>
      <c r="L5" s="64">
        <v>0</v>
      </c>
      <c r="M5" s="64">
        <v>0</v>
      </c>
      <c r="N5" s="63"/>
    </row>
    <row r="6" spans="1:14" x14ac:dyDescent="0.25">
      <c r="A6" s="56" t="s">
        <v>14</v>
      </c>
      <c r="B6" s="64">
        <v>100.67</v>
      </c>
      <c r="C6" s="64">
        <v>103</v>
      </c>
      <c r="D6" s="64">
        <v>57</v>
      </c>
      <c r="E6" s="64">
        <v>46</v>
      </c>
      <c r="F6" s="64">
        <v>0</v>
      </c>
      <c r="G6" s="64">
        <v>13</v>
      </c>
      <c r="H6" s="64">
        <v>7</v>
      </c>
      <c r="I6" s="64">
        <v>13</v>
      </c>
      <c r="J6" s="64">
        <v>68</v>
      </c>
      <c r="K6" s="64">
        <v>2</v>
      </c>
      <c r="L6" s="64">
        <v>0</v>
      </c>
      <c r="M6" s="64">
        <v>0</v>
      </c>
      <c r="N6" s="63"/>
    </row>
    <row r="7" spans="1:14" x14ac:dyDescent="0.25">
      <c r="A7" s="56" t="s">
        <v>15</v>
      </c>
      <c r="B7" s="64">
        <v>48</v>
      </c>
      <c r="C7" s="64">
        <v>48</v>
      </c>
      <c r="D7" s="64">
        <v>28</v>
      </c>
      <c r="E7" s="64">
        <v>20</v>
      </c>
      <c r="F7" s="64">
        <v>2</v>
      </c>
      <c r="G7" s="64">
        <v>7</v>
      </c>
      <c r="H7" s="64">
        <v>4</v>
      </c>
      <c r="I7" s="64">
        <v>9</v>
      </c>
      <c r="J7" s="64">
        <v>18</v>
      </c>
      <c r="K7" s="64">
        <v>6</v>
      </c>
      <c r="L7" s="64">
        <v>1</v>
      </c>
      <c r="M7" s="64">
        <v>1</v>
      </c>
      <c r="N7" s="63"/>
    </row>
    <row r="8" spans="1:14" x14ac:dyDescent="0.25">
      <c r="A8" s="56" t="s">
        <v>16</v>
      </c>
      <c r="B8" s="64">
        <v>172.27</v>
      </c>
      <c r="C8" s="64">
        <v>250</v>
      </c>
      <c r="D8" s="64">
        <v>137</v>
      </c>
      <c r="E8" s="64">
        <v>113</v>
      </c>
      <c r="F8" s="64">
        <v>1</v>
      </c>
      <c r="G8" s="64">
        <v>17</v>
      </c>
      <c r="H8" s="64">
        <v>12</v>
      </c>
      <c r="I8" s="64">
        <v>9</v>
      </c>
      <c r="J8" s="64">
        <v>196</v>
      </c>
      <c r="K8" s="64">
        <v>5</v>
      </c>
      <c r="L8" s="64">
        <v>9</v>
      </c>
      <c r="M8" s="64">
        <v>1</v>
      </c>
      <c r="N8" s="63"/>
    </row>
    <row r="9" spans="1:14" x14ac:dyDescent="0.25">
      <c r="A9" s="56" t="s">
        <v>17</v>
      </c>
      <c r="B9" s="64">
        <v>5</v>
      </c>
      <c r="C9" s="64">
        <v>5</v>
      </c>
      <c r="D9" s="64">
        <v>3</v>
      </c>
      <c r="E9" s="64">
        <v>2</v>
      </c>
      <c r="F9" s="64">
        <v>0</v>
      </c>
      <c r="G9" s="64">
        <v>0</v>
      </c>
      <c r="H9" s="64">
        <v>1</v>
      </c>
      <c r="I9" s="64">
        <v>0</v>
      </c>
      <c r="J9" s="64">
        <v>4</v>
      </c>
      <c r="K9" s="64">
        <v>0</v>
      </c>
      <c r="L9" s="64">
        <v>0</v>
      </c>
      <c r="M9" s="64">
        <v>0</v>
      </c>
      <c r="N9" s="63"/>
    </row>
    <row r="10" spans="1:14" x14ac:dyDescent="0.25">
      <c r="A10" s="57" t="s">
        <v>18</v>
      </c>
      <c r="B10" s="12">
        <f>SUM(B5:B9)</f>
        <v>378.4</v>
      </c>
      <c r="C10" s="12">
        <f t="shared" ref="C10:K10" si="0">SUM(C5:C9)</f>
        <v>460</v>
      </c>
      <c r="D10" s="12">
        <f t="shared" si="0"/>
        <v>253</v>
      </c>
      <c r="E10" s="12">
        <f>SUM(E5:E9)</f>
        <v>207</v>
      </c>
      <c r="F10" s="12">
        <f t="shared" si="0"/>
        <v>3</v>
      </c>
      <c r="G10" s="12">
        <f t="shared" si="0"/>
        <v>43</v>
      </c>
      <c r="H10" s="12">
        <f t="shared" si="0"/>
        <v>28</v>
      </c>
      <c r="I10" s="12">
        <f t="shared" si="0"/>
        <v>32</v>
      </c>
      <c r="J10" s="12">
        <f t="shared" si="0"/>
        <v>329</v>
      </c>
      <c r="K10" s="12">
        <f t="shared" si="0"/>
        <v>13</v>
      </c>
      <c r="L10" s="12">
        <f>SUM(L5:L9)</f>
        <v>10</v>
      </c>
      <c r="M10" s="12">
        <f>SUM(M5:M9)</f>
        <v>2</v>
      </c>
      <c r="N10" s="63"/>
    </row>
    <row r="11" spans="1:14" x14ac:dyDescent="0.25">
      <c r="A11" s="53" t="s">
        <v>19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63"/>
    </row>
    <row r="12" spans="1:14" x14ac:dyDescent="0.25">
      <c r="A12" s="56" t="s">
        <v>13</v>
      </c>
      <c r="B12" s="64">
        <v>22</v>
      </c>
      <c r="C12" s="64">
        <v>22</v>
      </c>
      <c r="D12" s="64">
        <v>3</v>
      </c>
      <c r="E12" s="64">
        <v>19</v>
      </c>
      <c r="F12" s="64">
        <v>0</v>
      </c>
      <c r="G12" s="64">
        <v>6</v>
      </c>
      <c r="H12" s="64">
        <v>1</v>
      </c>
      <c r="I12" s="64">
        <v>2</v>
      </c>
      <c r="J12" s="64">
        <v>13</v>
      </c>
      <c r="K12" s="64">
        <v>0</v>
      </c>
      <c r="L12" s="64">
        <v>0</v>
      </c>
      <c r="M12" s="64">
        <v>0</v>
      </c>
      <c r="N12" s="63"/>
    </row>
    <row r="13" spans="1:14" x14ac:dyDescent="0.25">
      <c r="A13" s="56" t="s">
        <v>14</v>
      </c>
      <c r="B13" s="64">
        <v>39</v>
      </c>
      <c r="C13" s="64">
        <v>39</v>
      </c>
      <c r="D13" s="64">
        <v>10</v>
      </c>
      <c r="E13" s="64">
        <v>29</v>
      </c>
      <c r="F13" s="64">
        <v>0</v>
      </c>
      <c r="G13" s="64">
        <v>10</v>
      </c>
      <c r="H13" s="64">
        <v>0</v>
      </c>
      <c r="I13" s="64">
        <v>1</v>
      </c>
      <c r="J13" s="64">
        <v>27</v>
      </c>
      <c r="K13" s="64">
        <v>1</v>
      </c>
      <c r="L13" s="64">
        <v>0</v>
      </c>
      <c r="M13" s="64">
        <v>0</v>
      </c>
      <c r="N13" s="63"/>
    </row>
    <row r="14" spans="1:14" x14ac:dyDescent="0.25">
      <c r="A14" s="56" t="s">
        <v>15</v>
      </c>
      <c r="B14" s="64">
        <v>24</v>
      </c>
      <c r="C14" s="64">
        <v>24</v>
      </c>
      <c r="D14" s="64">
        <v>12</v>
      </c>
      <c r="E14" s="64">
        <v>12</v>
      </c>
      <c r="F14" s="64">
        <v>0</v>
      </c>
      <c r="G14" s="64">
        <v>3</v>
      </c>
      <c r="H14" s="64">
        <v>2</v>
      </c>
      <c r="I14" s="64">
        <v>0</v>
      </c>
      <c r="J14" s="64">
        <v>13</v>
      </c>
      <c r="K14" s="64">
        <v>6</v>
      </c>
      <c r="L14" s="64">
        <v>0</v>
      </c>
      <c r="M14" s="64">
        <v>0</v>
      </c>
      <c r="N14" s="63"/>
    </row>
    <row r="15" spans="1:14" x14ac:dyDescent="0.25">
      <c r="A15" s="56" t="s">
        <v>16</v>
      </c>
      <c r="B15" s="64">
        <v>61.27</v>
      </c>
      <c r="C15" s="64">
        <v>73</v>
      </c>
      <c r="D15" s="64">
        <v>29</v>
      </c>
      <c r="E15" s="64">
        <v>44</v>
      </c>
      <c r="F15" s="64">
        <v>0</v>
      </c>
      <c r="G15" s="64">
        <v>13</v>
      </c>
      <c r="H15" s="64">
        <v>5</v>
      </c>
      <c r="I15" s="64">
        <v>1</v>
      </c>
      <c r="J15" s="64">
        <v>48</v>
      </c>
      <c r="K15" s="64">
        <v>2</v>
      </c>
      <c r="L15" s="64">
        <v>2</v>
      </c>
      <c r="M15" s="64">
        <v>2</v>
      </c>
      <c r="N15" s="63"/>
    </row>
    <row r="16" spans="1:14" x14ac:dyDescent="0.25">
      <c r="A16" s="56" t="s">
        <v>17</v>
      </c>
      <c r="B16" s="64">
        <v>5</v>
      </c>
      <c r="C16" s="64">
        <v>5</v>
      </c>
      <c r="D16" s="64">
        <v>2</v>
      </c>
      <c r="E16" s="64">
        <v>3</v>
      </c>
      <c r="F16" s="64">
        <v>0</v>
      </c>
      <c r="G16" s="64">
        <v>1</v>
      </c>
      <c r="H16" s="64">
        <v>0</v>
      </c>
      <c r="I16" s="64">
        <v>0</v>
      </c>
      <c r="J16" s="64">
        <v>3</v>
      </c>
      <c r="K16" s="64">
        <v>1</v>
      </c>
      <c r="L16" s="64">
        <v>0</v>
      </c>
      <c r="M16" s="64">
        <v>0</v>
      </c>
      <c r="N16" s="63"/>
    </row>
    <row r="17" spans="1:14" x14ac:dyDescent="0.25">
      <c r="A17" s="57" t="s">
        <v>18</v>
      </c>
      <c r="B17" s="12">
        <f>SUM(B12:B16)</f>
        <v>151.27000000000001</v>
      </c>
      <c r="C17" s="12">
        <f t="shared" ref="C17:M17" si="1">SUM(C12:C16)</f>
        <v>163</v>
      </c>
      <c r="D17" s="12">
        <f t="shared" si="1"/>
        <v>56</v>
      </c>
      <c r="E17" s="12">
        <f t="shared" si="1"/>
        <v>107</v>
      </c>
      <c r="F17" s="12">
        <f t="shared" si="1"/>
        <v>0</v>
      </c>
      <c r="G17" s="12">
        <f t="shared" si="1"/>
        <v>33</v>
      </c>
      <c r="H17" s="12">
        <f t="shared" si="1"/>
        <v>8</v>
      </c>
      <c r="I17" s="12">
        <f t="shared" si="1"/>
        <v>4</v>
      </c>
      <c r="J17" s="12">
        <f t="shared" si="1"/>
        <v>104</v>
      </c>
      <c r="K17" s="12">
        <f t="shared" si="1"/>
        <v>10</v>
      </c>
      <c r="L17" s="12">
        <f t="shared" si="1"/>
        <v>2</v>
      </c>
      <c r="M17" s="12">
        <f t="shared" si="1"/>
        <v>2</v>
      </c>
      <c r="N17" s="63"/>
    </row>
    <row r="18" spans="1:14" x14ac:dyDescent="0.25">
      <c r="A18" s="53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63"/>
    </row>
    <row r="19" spans="1:14" x14ac:dyDescent="0.25">
      <c r="A19" s="56" t="s">
        <v>13</v>
      </c>
      <c r="B19" s="64">
        <v>11.75</v>
      </c>
      <c r="C19" s="64">
        <v>12</v>
      </c>
      <c r="D19" s="64">
        <v>2</v>
      </c>
      <c r="E19" s="64">
        <v>10</v>
      </c>
      <c r="F19" s="64">
        <v>0</v>
      </c>
      <c r="G19" s="64">
        <v>4</v>
      </c>
      <c r="H19" s="64">
        <v>1</v>
      </c>
      <c r="I19" s="64">
        <v>0</v>
      </c>
      <c r="J19" s="64">
        <v>7</v>
      </c>
      <c r="K19" s="64">
        <v>0</v>
      </c>
      <c r="L19" s="64">
        <v>0</v>
      </c>
      <c r="M19" s="64">
        <v>0</v>
      </c>
      <c r="N19" s="63"/>
    </row>
    <row r="20" spans="1:14" x14ac:dyDescent="0.25">
      <c r="A20" s="56" t="s">
        <v>14</v>
      </c>
      <c r="B20" s="64">
        <v>31</v>
      </c>
      <c r="C20" s="64">
        <v>31</v>
      </c>
      <c r="D20" s="64">
        <v>9</v>
      </c>
      <c r="E20" s="64">
        <v>22</v>
      </c>
      <c r="F20" s="64">
        <v>0</v>
      </c>
      <c r="G20" s="64">
        <v>17</v>
      </c>
      <c r="H20" s="64">
        <v>0</v>
      </c>
      <c r="I20" s="64">
        <v>1</v>
      </c>
      <c r="J20" s="64">
        <v>12</v>
      </c>
      <c r="K20" s="64">
        <v>0</v>
      </c>
      <c r="L20" s="64">
        <v>0</v>
      </c>
      <c r="M20" s="64">
        <v>1</v>
      </c>
      <c r="N20" s="63"/>
    </row>
    <row r="21" spans="1:14" x14ac:dyDescent="0.25">
      <c r="A21" s="56" t="s">
        <v>15</v>
      </c>
      <c r="B21" s="64">
        <v>15</v>
      </c>
      <c r="C21" s="64">
        <v>15</v>
      </c>
      <c r="D21" s="64">
        <v>6</v>
      </c>
      <c r="E21" s="64">
        <v>9</v>
      </c>
      <c r="F21" s="64">
        <v>0</v>
      </c>
      <c r="G21" s="64">
        <v>5</v>
      </c>
      <c r="H21" s="64">
        <v>2</v>
      </c>
      <c r="I21" s="64">
        <v>0</v>
      </c>
      <c r="J21" s="64">
        <v>2</v>
      </c>
      <c r="K21" s="64">
        <v>5</v>
      </c>
      <c r="L21" s="64">
        <v>0</v>
      </c>
      <c r="M21" s="64">
        <v>1</v>
      </c>
      <c r="N21" s="63"/>
    </row>
    <row r="22" spans="1:14" x14ac:dyDescent="0.25">
      <c r="A22" s="56" t="s">
        <v>16</v>
      </c>
      <c r="B22" s="64">
        <v>28.25</v>
      </c>
      <c r="C22" s="64">
        <v>35</v>
      </c>
      <c r="D22" s="64">
        <v>15</v>
      </c>
      <c r="E22" s="64">
        <v>20</v>
      </c>
      <c r="F22" s="64">
        <v>0</v>
      </c>
      <c r="G22" s="64">
        <v>2</v>
      </c>
      <c r="H22" s="64">
        <v>3</v>
      </c>
      <c r="I22" s="64">
        <v>1</v>
      </c>
      <c r="J22" s="64">
        <v>28</v>
      </c>
      <c r="K22" s="64">
        <v>1</v>
      </c>
      <c r="L22" s="64">
        <v>0</v>
      </c>
      <c r="M22" s="64">
        <v>0</v>
      </c>
      <c r="N22" s="63"/>
    </row>
    <row r="23" spans="1:14" x14ac:dyDescent="0.25">
      <c r="A23" s="57" t="s">
        <v>18</v>
      </c>
      <c r="B23" s="12">
        <f t="shared" ref="B23:M23" si="2">SUM(B19:B22)</f>
        <v>86</v>
      </c>
      <c r="C23" s="12">
        <f t="shared" si="2"/>
        <v>93</v>
      </c>
      <c r="D23" s="12">
        <f t="shared" si="2"/>
        <v>32</v>
      </c>
      <c r="E23" s="12">
        <f t="shared" si="2"/>
        <v>61</v>
      </c>
      <c r="F23" s="12">
        <f t="shared" si="2"/>
        <v>0</v>
      </c>
      <c r="G23" s="12">
        <f t="shared" si="2"/>
        <v>28</v>
      </c>
      <c r="H23" s="12">
        <f t="shared" si="2"/>
        <v>6</v>
      </c>
      <c r="I23" s="12">
        <f t="shared" si="2"/>
        <v>2</v>
      </c>
      <c r="J23" s="12">
        <f t="shared" si="2"/>
        <v>49</v>
      </c>
      <c r="K23" s="12">
        <f t="shared" si="2"/>
        <v>6</v>
      </c>
      <c r="L23" s="12">
        <f t="shared" si="2"/>
        <v>0</v>
      </c>
      <c r="M23" s="12">
        <f t="shared" si="2"/>
        <v>2</v>
      </c>
      <c r="N23" s="63"/>
    </row>
    <row r="24" spans="1:14" x14ac:dyDescent="0.25">
      <c r="A24" s="53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63"/>
    </row>
    <row r="25" spans="1:14" x14ac:dyDescent="0.25">
      <c r="A25" s="56" t="s">
        <v>13</v>
      </c>
      <c r="B25" s="64">
        <v>5</v>
      </c>
      <c r="C25" s="64">
        <v>5</v>
      </c>
      <c r="D25" s="64">
        <v>4</v>
      </c>
      <c r="E25" s="64">
        <v>1</v>
      </c>
      <c r="F25" s="64">
        <v>0</v>
      </c>
      <c r="G25" s="64">
        <v>2</v>
      </c>
      <c r="H25" s="64">
        <v>0</v>
      </c>
      <c r="I25" s="64">
        <v>0</v>
      </c>
      <c r="J25" s="64">
        <v>3</v>
      </c>
      <c r="K25" s="64">
        <v>0</v>
      </c>
      <c r="L25" s="64">
        <v>0</v>
      </c>
      <c r="M25" s="64">
        <v>0</v>
      </c>
      <c r="N25" s="63"/>
    </row>
    <row r="26" spans="1:14" x14ac:dyDescent="0.25">
      <c r="A26" s="56" t="s">
        <v>14</v>
      </c>
      <c r="B26" s="64">
        <v>11.5</v>
      </c>
      <c r="C26" s="64">
        <v>12</v>
      </c>
      <c r="D26" s="64">
        <v>10</v>
      </c>
      <c r="E26" s="64">
        <v>2</v>
      </c>
      <c r="F26" s="64">
        <v>0</v>
      </c>
      <c r="G26" s="64">
        <v>3</v>
      </c>
      <c r="H26" s="64">
        <v>1</v>
      </c>
      <c r="I26" s="64">
        <v>1</v>
      </c>
      <c r="J26" s="64">
        <v>7</v>
      </c>
      <c r="K26" s="64">
        <v>0</v>
      </c>
      <c r="L26" s="64">
        <v>0</v>
      </c>
      <c r="M26" s="64">
        <v>0</v>
      </c>
      <c r="N26" s="63"/>
    </row>
    <row r="27" spans="1:14" x14ac:dyDescent="0.25">
      <c r="A27" s="56" t="s">
        <v>15</v>
      </c>
      <c r="B27" s="64">
        <v>9</v>
      </c>
      <c r="C27" s="64">
        <v>9</v>
      </c>
      <c r="D27" s="64">
        <v>7</v>
      </c>
      <c r="E27" s="64">
        <v>2</v>
      </c>
      <c r="F27" s="64">
        <v>0</v>
      </c>
      <c r="G27" s="64">
        <v>2</v>
      </c>
      <c r="H27" s="64">
        <v>1</v>
      </c>
      <c r="I27" s="64">
        <v>0</v>
      </c>
      <c r="J27" s="64">
        <v>4</v>
      </c>
      <c r="K27" s="64">
        <v>2</v>
      </c>
      <c r="L27" s="64">
        <v>0</v>
      </c>
      <c r="M27" s="64">
        <v>0</v>
      </c>
      <c r="N27" s="63"/>
    </row>
    <row r="28" spans="1:14" x14ac:dyDescent="0.25">
      <c r="A28" s="56" t="s">
        <v>16</v>
      </c>
      <c r="B28" s="64">
        <v>32.75</v>
      </c>
      <c r="C28" s="64">
        <v>37</v>
      </c>
      <c r="D28" s="64">
        <v>32</v>
      </c>
      <c r="E28" s="64">
        <v>5</v>
      </c>
      <c r="F28" s="64">
        <v>0</v>
      </c>
      <c r="G28" s="64">
        <v>0</v>
      </c>
      <c r="H28" s="64">
        <v>2</v>
      </c>
      <c r="I28" s="64">
        <v>2</v>
      </c>
      <c r="J28" s="64">
        <v>32</v>
      </c>
      <c r="K28" s="64">
        <v>0</v>
      </c>
      <c r="L28" s="64">
        <v>1</v>
      </c>
      <c r="M28" s="64">
        <v>0</v>
      </c>
      <c r="N28" s="63"/>
    </row>
    <row r="29" spans="1:14" x14ac:dyDescent="0.25">
      <c r="A29" s="56" t="s">
        <v>17</v>
      </c>
      <c r="B29" s="64">
        <v>56.86</v>
      </c>
      <c r="C29" s="64">
        <v>129</v>
      </c>
      <c r="D29" s="64">
        <v>125</v>
      </c>
      <c r="E29" s="64">
        <v>4</v>
      </c>
      <c r="F29" s="64">
        <v>0</v>
      </c>
      <c r="G29" s="64">
        <v>4</v>
      </c>
      <c r="H29" s="64">
        <v>12</v>
      </c>
      <c r="I29" s="64">
        <v>2</v>
      </c>
      <c r="J29" s="64">
        <v>91</v>
      </c>
      <c r="K29" s="64">
        <v>1</v>
      </c>
      <c r="L29" s="64">
        <v>19</v>
      </c>
      <c r="M29" s="64">
        <v>0</v>
      </c>
      <c r="N29" s="63"/>
    </row>
    <row r="30" spans="1:14" x14ac:dyDescent="0.25">
      <c r="A30" s="57" t="s">
        <v>18</v>
      </c>
      <c r="B30" s="12">
        <f>SUM(B25:B29)</f>
        <v>115.11</v>
      </c>
      <c r="C30" s="12">
        <f t="shared" ref="C30:M30" si="3">SUM(C25:C29)</f>
        <v>192</v>
      </c>
      <c r="D30" s="12">
        <f t="shared" si="3"/>
        <v>178</v>
      </c>
      <c r="E30" s="12">
        <f t="shared" si="3"/>
        <v>14</v>
      </c>
      <c r="F30" s="12">
        <f t="shared" si="3"/>
        <v>0</v>
      </c>
      <c r="G30" s="12">
        <f t="shared" si="3"/>
        <v>11</v>
      </c>
      <c r="H30" s="12">
        <f t="shared" si="3"/>
        <v>16</v>
      </c>
      <c r="I30" s="12">
        <f t="shared" si="3"/>
        <v>5</v>
      </c>
      <c r="J30" s="12">
        <f t="shared" si="3"/>
        <v>137</v>
      </c>
      <c r="K30" s="12">
        <f t="shared" si="3"/>
        <v>3</v>
      </c>
      <c r="L30" s="12">
        <f t="shared" si="3"/>
        <v>20</v>
      </c>
      <c r="M30" s="12">
        <f t="shared" si="3"/>
        <v>0</v>
      </c>
      <c r="N30" s="63"/>
    </row>
    <row r="31" spans="1:14" x14ac:dyDescent="0.25">
      <c r="A31" s="53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63"/>
    </row>
    <row r="32" spans="1:14" x14ac:dyDescent="0.25">
      <c r="A32" s="56" t="s">
        <v>13</v>
      </c>
      <c r="B32" s="64">
        <v>15</v>
      </c>
      <c r="C32" s="64">
        <v>15</v>
      </c>
      <c r="D32" s="64">
        <v>9</v>
      </c>
      <c r="E32" s="64">
        <v>6</v>
      </c>
      <c r="F32" s="64">
        <v>0</v>
      </c>
      <c r="G32" s="64">
        <v>3</v>
      </c>
      <c r="H32" s="64">
        <v>1</v>
      </c>
      <c r="I32" s="64">
        <v>1</v>
      </c>
      <c r="J32" s="64">
        <v>10</v>
      </c>
      <c r="K32" s="64">
        <v>0</v>
      </c>
      <c r="L32" s="64">
        <v>0</v>
      </c>
      <c r="M32" s="64">
        <v>0</v>
      </c>
      <c r="N32" s="63"/>
    </row>
    <row r="33" spans="1:14" x14ac:dyDescent="0.25">
      <c r="A33" s="56" t="s">
        <v>14</v>
      </c>
      <c r="B33" s="64">
        <v>24.7</v>
      </c>
      <c r="C33" s="64">
        <v>25</v>
      </c>
      <c r="D33" s="64">
        <v>18</v>
      </c>
      <c r="E33" s="64">
        <v>7</v>
      </c>
      <c r="F33" s="64">
        <v>0</v>
      </c>
      <c r="G33" s="64">
        <v>4</v>
      </c>
      <c r="H33" s="64">
        <v>6</v>
      </c>
      <c r="I33" s="64">
        <v>1</v>
      </c>
      <c r="J33" s="64">
        <v>14</v>
      </c>
      <c r="K33" s="64">
        <v>0</v>
      </c>
      <c r="L33" s="64">
        <v>0</v>
      </c>
      <c r="M33" s="64">
        <v>0</v>
      </c>
      <c r="N33" s="63"/>
    </row>
    <row r="34" spans="1:14" x14ac:dyDescent="0.25">
      <c r="A34" s="56" t="s">
        <v>15</v>
      </c>
      <c r="B34" s="64">
        <v>15</v>
      </c>
      <c r="C34" s="64">
        <v>15</v>
      </c>
      <c r="D34" s="64">
        <v>11</v>
      </c>
      <c r="E34" s="64">
        <v>4</v>
      </c>
      <c r="F34" s="64">
        <v>0</v>
      </c>
      <c r="G34" s="64">
        <v>4</v>
      </c>
      <c r="H34" s="64">
        <v>2</v>
      </c>
      <c r="I34" s="64">
        <v>0</v>
      </c>
      <c r="J34" s="64">
        <v>7</v>
      </c>
      <c r="K34" s="64">
        <v>1</v>
      </c>
      <c r="L34" s="64">
        <v>1</v>
      </c>
      <c r="M34" s="64">
        <v>0</v>
      </c>
      <c r="N34" s="63"/>
    </row>
    <row r="35" spans="1:14" x14ac:dyDescent="0.25">
      <c r="A35" s="56" t="s">
        <v>16</v>
      </c>
      <c r="B35" s="64">
        <v>31.83</v>
      </c>
      <c r="C35" s="64">
        <v>72</v>
      </c>
      <c r="D35" s="64">
        <v>53</v>
      </c>
      <c r="E35" s="64">
        <v>19</v>
      </c>
      <c r="F35" s="64">
        <v>0</v>
      </c>
      <c r="G35" s="64">
        <v>6</v>
      </c>
      <c r="H35" s="64">
        <v>5</v>
      </c>
      <c r="I35" s="64">
        <v>3</v>
      </c>
      <c r="J35" s="64">
        <v>54</v>
      </c>
      <c r="K35" s="64">
        <v>1</v>
      </c>
      <c r="L35" s="64">
        <v>3</v>
      </c>
      <c r="M35" s="64">
        <v>0</v>
      </c>
      <c r="N35" s="63"/>
    </row>
    <row r="36" spans="1:14" x14ac:dyDescent="0.25">
      <c r="A36" s="57" t="s">
        <v>18</v>
      </c>
      <c r="B36" s="12">
        <f t="shared" ref="B36:M36" si="4">SUM(B32:B35)</f>
        <v>86.53</v>
      </c>
      <c r="C36" s="12">
        <f t="shared" si="4"/>
        <v>127</v>
      </c>
      <c r="D36" s="12">
        <f t="shared" si="4"/>
        <v>91</v>
      </c>
      <c r="E36" s="12">
        <f t="shared" si="4"/>
        <v>36</v>
      </c>
      <c r="F36" s="12">
        <f t="shared" si="4"/>
        <v>0</v>
      </c>
      <c r="G36" s="12">
        <f t="shared" si="4"/>
        <v>17</v>
      </c>
      <c r="H36" s="12">
        <f t="shared" si="4"/>
        <v>14</v>
      </c>
      <c r="I36" s="12">
        <f t="shared" si="4"/>
        <v>5</v>
      </c>
      <c r="J36" s="12">
        <f t="shared" si="4"/>
        <v>85</v>
      </c>
      <c r="K36" s="12">
        <f t="shared" si="4"/>
        <v>2</v>
      </c>
      <c r="L36" s="12">
        <f t="shared" si="4"/>
        <v>4</v>
      </c>
      <c r="M36" s="12">
        <f t="shared" si="4"/>
        <v>0</v>
      </c>
      <c r="N36" s="63"/>
    </row>
    <row r="37" spans="1:14" x14ac:dyDescent="0.25">
      <c r="A37" s="53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63"/>
    </row>
    <row r="38" spans="1:14" x14ac:dyDescent="0.25">
      <c r="A38" s="56" t="s">
        <v>13</v>
      </c>
      <c r="B38" s="64">
        <v>8.5</v>
      </c>
      <c r="C38" s="64">
        <v>9</v>
      </c>
      <c r="D38" s="64">
        <v>2</v>
      </c>
      <c r="E38" s="64">
        <v>7</v>
      </c>
      <c r="F38" s="64">
        <v>0</v>
      </c>
      <c r="G38" s="64">
        <v>0</v>
      </c>
      <c r="H38" s="64">
        <v>1</v>
      </c>
      <c r="I38" s="64">
        <v>0</v>
      </c>
      <c r="J38" s="64">
        <v>8</v>
      </c>
      <c r="K38" s="64">
        <v>0</v>
      </c>
      <c r="L38" s="64">
        <v>0</v>
      </c>
      <c r="M38" s="64">
        <v>0</v>
      </c>
      <c r="N38" s="63"/>
    </row>
    <row r="39" spans="1:14" x14ac:dyDescent="0.25">
      <c r="A39" s="56" t="s">
        <v>14</v>
      </c>
      <c r="B39" s="64">
        <v>14</v>
      </c>
      <c r="C39" s="64">
        <v>14</v>
      </c>
      <c r="D39" s="64">
        <v>9</v>
      </c>
      <c r="E39" s="64">
        <v>5</v>
      </c>
      <c r="F39" s="64">
        <v>0</v>
      </c>
      <c r="G39" s="64">
        <v>2</v>
      </c>
      <c r="H39" s="64">
        <v>1</v>
      </c>
      <c r="I39" s="64">
        <v>0</v>
      </c>
      <c r="J39" s="64">
        <v>11</v>
      </c>
      <c r="K39" s="64">
        <v>0</v>
      </c>
      <c r="L39" s="64">
        <v>0</v>
      </c>
      <c r="M39" s="64">
        <v>0</v>
      </c>
      <c r="N39" s="63"/>
    </row>
    <row r="40" spans="1:14" x14ac:dyDescent="0.25">
      <c r="A40" s="56" t="s">
        <v>15</v>
      </c>
      <c r="B40" s="64">
        <v>3</v>
      </c>
      <c r="C40" s="64">
        <v>3</v>
      </c>
      <c r="D40" s="64">
        <v>1</v>
      </c>
      <c r="E40" s="64">
        <v>2</v>
      </c>
      <c r="F40" s="64">
        <v>0</v>
      </c>
      <c r="G40" s="64">
        <v>2</v>
      </c>
      <c r="H40" s="64">
        <v>0</v>
      </c>
      <c r="I40" s="64">
        <v>0</v>
      </c>
      <c r="J40" s="64">
        <v>1</v>
      </c>
      <c r="K40" s="64">
        <v>0</v>
      </c>
      <c r="L40" s="64">
        <v>0</v>
      </c>
      <c r="M40" s="64">
        <v>0</v>
      </c>
      <c r="N40" s="63"/>
    </row>
    <row r="41" spans="1:14" x14ac:dyDescent="0.25">
      <c r="A41" s="56" t="s">
        <v>16</v>
      </c>
      <c r="B41" s="64">
        <v>8.18</v>
      </c>
      <c r="C41" s="64">
        <v>21</v>
      </c>
      <c r="D41" s="64">
        <v>15</v>
      </c>
      <c r="E41" s="64">
        <v>6</v>
      </c>
      <c r="F41" s="64">
        <v>0</v>
      </c>
      <c r="G41" s="64">
        <v>1</v>
      </c>
      <c r="H41" s="64">
        <v>1</v>
      </c>
      <c r="I41" s="64">
        <v>0</v>
      </c>
      <c r="J41" s="64">
        <v>18</v>
      </c>
      <c r="K41" s="64">
        <v>0</v>
      </c>
      <c r="L41" s="64">
        <v>1</v>
      </c>
      <c r="M41" s="64">
        <v>0</v>
      </c>
      <c r="N41" s="63"/>
    </row>
    <row r="42" spans="1:14" x14ac:dyDescent="0.25">
      <c r="A42" s="56" t="s">
        <v>17</v>
      </c>
      <c r="B42" s="64">
        <v>0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3"/>
    </row>
    <row r="43" spans="1:14" x14ac:dyDescent="0.25">
      <c r="A43" s="57" t="s">
        <v>18</v>
      </c>
      <c r="B43" s="12">
        <f>SUM(B38:B42)</f>
        <v>33.68</v>
      </c>
      <c r="C43" s="12">
        <f t="shared" ref="C43:M43" si="5">SUM(C38:C42)</f>
        <v>47</v>
      </c>
      <c r="D43" s="12">
        <f t="shared" si="5"/>
        <v>27</v>
      </c>
      <c r="E43" s="12">
        <f t="shared" si="5"/>
        <v>20</v>
      </c>
      <c r="F43" s="12">
        <f t="shared" si="5"/>
        <v>0</v>
      </c>
      <c r="G43" s="12">
        <f t="shared" si="5"/>
        <v>5</v>
      </c>
      <c r="H43" s="12">
        <f t="shared" si="5"/>
        <v>3</v>
      </c>
      <c r="I43" s="12">
        <f t="shared" si="5"/>
        <v>0</v>
      </c>
      <c r="J43" s="12">
        <f t="shared" si="5"/>
        <v>38</v>
      </c>
      <c r="K43" s="12">
        <f t="shared" si="5"/>
        <v>0</v>
      </c>
      <c r="L43" s="12">
        <f t="shared" si="5"/>
        <v>1</v>
      </c>
      <c r="M43" s="12">
        <f t="shared" si="5"/>
        <v>0</v>
      </c>
      <c r="N43" s="63"/>
    </row>
    <row r="44" spans="1:14" x14ac:dyDescent="0.25">
      <c r="A44" s="53" t="s">
        <v>25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63"/>
    </row>
    <row r="45" spans="1:14" x14ac:dyDescent="0.25">
      <c r="A45" s="56" t="s">
        <v>16</v>
      </c>
      <c r="B45" s="64">
        <v>4.3899999999999997</v>
      </c>
      <c r="C45" s="64">
        <v>13</v>
      </c>
      <c r="D45" s="64">
        <v>4</v>
      </c>
      <c r="E45" s="64">
        <v>9</v>
      </c>
      <c r="F45" s="64">
        <v>1</v>
      </c>
      <c r="G45" s="64">
        <v>0</v>
      </c>
      <c r="H45" s="64">
        <v>0</v>
      </c>
      <c r="I45" s="64">
        <v>1</v>
      </c>
      <c r="J45" s="64">
        <v>10</v>
      </c>
      <c r="K45" s="64">
        <v>0</v>
      </c>
      <c r="L45" s="64">
        <v>1</v>
      </c>
      <c r="M45" s="64">
        <v>0</v>
      </c>
      <c r="N45" s="63"/>
    </row>
    <row r="46" spans="1:14" ht="15.75" x14ac:dyDescent="0.25">
      <c r="A46" s="56" t="s">
        <v>17</v>
      </c>
      <c r="B46" s="13">
        <v>0</v>
      </c>
      <c r="C46" s="13">
        <v>0</v>
      </c>
      <c r="D46" s="13">
        <v>0</v>
      </c>
      <c r="E46" s="13">
        <v>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63"/>
    </row>
    <row r="47" spans="1:14" x14ac:dyDescent="0.25">
      <c r="A47" s="57" t="s">
        <v>18</v>
      </c>
      <c r="B47" s="12">
        <f>SUM(B45:B46)</f>
        <v>4.3899999999999997</v>
      </c>
      <c r="C47" s="12">
        <f t="shared" ref="C47:M47" si="6">SUM(C45:C46)</f>
        <v>13</v>
      </c>
      <c r="D47" s="12">
        <f t="shared" si="6"/>
        <v>4</v>
      </c>
      <c r="E47" s="12">
        <f t="shared" si="6"/>
        <v>9</v>
      </c>
      <c r="F47" s="12">
        <f t="shared" si="6"/>
        <v>1</v>
      </c>
      <c r="G47" s="12">
        <f t="shared" si="6"/>
        <v>0</v>
      </c>
      <c r="H47" s="12">
        <f t="shared" si="6"/>
        <v>0</v>
      </c>
      <c r="I47" s="12">
        <f t="shared" si="6"/>
        <v>1</v>
      </c>
      <c r="J47" s="12">
        <f t="shared" si="6"/>
        <v>10</v>
      </c>
      <c r="K47" s="12">
        <f t="shared" si="6"/>
        <v>0</v>
      </c>
      <c r="L47" s="12">
        <f t="shared" si="6"/>
        <v>1</v>
      </c>
      <c r="M47" s="12">
        <f t="shared" si="6"/>
        <v>0</v>
      </c>
      <c r="N47" s="63"/>
    </row>
    <row r="48" spans="1:14" x14ac:dyDescent="0.25">
      <c r="A48" s="58" t="s">
        <v>27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3"/>
    </row>
    <row r="49" spans="1:14" x14ac:dyDescent="0.25">
      <c r="A49" s="56" t="s">
        <v>14</v>
      </c>
      <c r="B49" s="64">
        <v>1</v>
      </c>
      <c r="C49" s="64">
        <v>1</v>
      </c>
      <c r="D49" s="64">
        <v>0</v>
      </c>
      <c r="E49" s="64">
        <v>1</v>
      </c>
      <c r="F49" s="64">
        <v>0</v>
      </c>
      <c r="G49" s="64">
        <v>0</v>
      </c>
      <c r="H49" s="64">
        <v>0</v>
      </c>
      <c r="I49" s="64">
        <v>0</v>
      </c>
      <c r="J49" s="64">
        <v>1</v>
      </c>
      <c r="K49" s="64">
        <v>0</v>
      </c>
      <c r="L49" s="64">
        <v>0</v>
      </c>
      <c r="M49" s="64">
        <v>0</v>
      </c>
      <c r="N49" s="63"/>
    </row>
    <row r="50" spans="1:14" x14ac:dyDescent="0.25">
      <c r="A50" s="56" t="s">
        <v>15</v>
      </c>
      <c r="B50" s="64">
        <v>1</v>
      </c>
      <c r="C50" s="64">
        <v>1</v>
      </c>
      <c r="D50" s="64">
        <v>0</v>
      </c>
      <c r="E50" s="64">
        <v>1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1</v>
      </c>
      <c r="N50" s="63"/>
    </row>
    <row r="51" spans="1:14" x14ac:dyDescent="0.25">
      <c r="A51" s="56" t="s">
        <v>16</v>
      </c>
      <c r="B51" s="64">
        <v>1.5</v>
      </c>
      <c r="C51" s="64">
        <v>3</v>
      </c>
      <c r="D51" s="64">
        <v>2</v>
      </c>
      <c r="E51" s="64">
        <v>1</v>
      </c>
      <c r="F51" s="64">
        <v>0</v>
      </c>
      <c r="G51" s="64">
        <v>0</v>
      </c>
      <c r="H51" s="64">
        <v>0</v>
      </c>
      <c r="I51" s="64">
        <v>0</v>
      </c>
      <c r="J51" s="64">
        <v>2</v>
      </c>
      <c r="K51" s="64">
        <v>1</v>
      </c>
      <c r="L51" s="64">
        <v>0</v>
      </c>
      <c r="M51" s="64">
        <v>0</v>
      </c>
      <c r="N51" s="63"/>
    </row>
    <row r="52" spans="1:14" x14ac:dyDescent="0.25">
      <c r="A52" s="57" t="s">
        <v>18</v>
      </c>
      <c r="B52" s="12">
        <f>B49+B51+B50</f>
        <v>3.5</v>
      </c>
      <c r="C52" s="12">
        <f>C49+C51+C50</f>
        <v>5</v>
      </c>
      <c r="D52" s="12">
        <f>D49+D51+D50</f>
        <v>2</v>
      </c>
      <c r="E52" s="12">
        <f>E49+E51+E50</f>
        <v>3</v>
      </c>
      <c r="F52" s="12">
        <f>SUM(F49)</f>
        <v>0</v>
      </c>
      <c r="G52" s="12">
        <f t="shared" ref="G52:M52" si="7">SUM(G49+G50+G51)</f>
        <v>0</v>
      </c>
      <c r="H52" s="12">
        <f t="shared" si="7"/>
        <v>0</v>
      </c>
      <c r="I52" s="12">
        <f t="shared" si="7"/>
        <v>0</v>
      </c>
      <c r="J52" s="12">
        <f t="shared" si="7"/>
        <v>3</v>
      </c>
      <c r="K52" s="12">
        <f t="shared" si="7"/>
        <v>1</v>
      </c>
      <c r="L52" s="12">
        <f t="shared" si="7"/>
        <v>0</v>
      </c>
      <c r="M52" s="12">
        <f t="shared" si="7"/>
        <v>1</v>
      </c>
      <c r="N52" s="63"/>
    </row>
    <row r="53" spans="1:14" x14ac:dyDescent="0.25">
      <c r="A53" s="53" t="s">
        <v>35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63"/>
    </row>
    <row r="54" spans="1:14" x14ac:dyDescent="0.25">
      <c r="A54" s="59" t="s">
        <v>13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3"/>
    </row>
    <row r="55" spans="1:14" x14ac:dyDescent="0.25">
      <c r="A55" s="59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3"/>
    </row>
    <row r="56" spans="1:14" x14ac:dyDescent="0.25">
      <c r="A56" s="56" t="s">
        <v>16</v>
      </c>
      <c r="B56" s="64">
        <v>15.49</v>
      </c>
      <c r="C56" s="64">
        <v>19</v>
      </c>
      <c r="D56" s="64">
        <v>8</v>
      </c>
      <c r="E56" s="64">
        <v>11</v>
      </c>
      <c r="F56" s="64">
        <v>0</v>
      </c>
      <c r="G56" s="64">
        <v>1</v>
      </c>
      <c r="H56" s="64">
        <v>1</v>
      </c>
      <c r="I56" s="64">
        <v>2</v>
      </c>
      <c r="J56" s="64">
        <v>13</v>
      </c>
      <c r="K56" s="64">
        <v>0</v>
      </c>
      <c r="L56" s="64">
        <v>2</v>
      </c>
      <c r="M56" s="64">
        <v>0</v>
      </c>
      <c r="N56" s="63"/>
    </row>
    <row r="57" spans="1:14" x14ac:dyDescent="0.25">
      <c r="A57" s="57" t="s">
        <v>18</v>
      </c>
      <c r="B57" s="12">
        <f>SUM(B54:B56)</f>
        <v>15.49</v>
      </c>
      <c r="C57" s="12">
        <f>SUM(C54:C56)</f>
        <v>19</v>
      </c>
      <c r="D57" s="12">
        <f>SUM(D54:D56)</f>
        <v>8</v>
      </c>
      <c r="E57" s="12">
        <f>SUM(E54:E56)</f>
        <v>11</v>
      </c>
      <c r="F57" s="12">
        <f>SUM(F54:F56)</f>
        <v>0</v>
      </c>
      <c r="G57" s="12">
        <f t="shared" ref="G57:M57" si="8">SUM(G54:G56)</f>
        <v>1</v>
      </c>
      <c r="H57" s="12">
        <f t="shared" si="8"/>
        <v>1</v>
      </c>
      <c r="I57" s="12">
        <f t="shared" si="8"/>
        <v>2</v>
      </c>
      <c r="J57" s="12">
        <f t="shared" si="8"/>
        <v>13</v>
      </c>
      <c r="K57" s="12">
        <f t="shared" si="8"/>
        <v>0</v>
      </c>
      <c r="L57" s="12">
        <f t="shared" si="8"/>
        <v>2</v>
      </c>
      <c r="M57" s="12">
        <f t="shared" si="8"/>
        <v>0</v>
      </c>
      <c r="N57" s="63"/>
    </row>
    <row r="58" spans="1:14" x14ac:dyDescent="0.25">
      <c r="A58" s="61" t="s">
        <v>38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63"/>
    </row>
    <row r="59" spans="1:14" x14ac:dyDescent="0.25">
      <c r="A59" s="59" t="s">
        <v>13</v>
      </c>
      <c r="B59" s="64">
        <v>8</v>
      </c>
      <c r="C59" s="64">
        <v>8</v>
      </c>
      <c r="D59" s="64">
        <v>3</v>
      </c>
      <c r="E59" s="64">
        <v>5</v>
      </c>
      <c r="F59" s="64">
        <v>0</v>
      </c>
      <c r="G59" s="64">
        <v>1</v>
      </c>
      <c r="H59" s="64">
        <v>1</v>
      </c>
      <c r="I59" s="64">
        <v>0</v>
      </c>
      <c r="J59" s="64">
        <v>6</v>
      </c>
      <c r="K59" s="64">
        <v>0</v>
      </c>
      <c r="L59" s="64">
        <v>0</v>
      </c>
      <c r="M59" s="64">
        <v>0</v>
      </c>
      <c r="N59" s="63"/>
    </row>
    <row r="60" spans="1:14" x14ac:dyDescent="0.25">
      <c r="A60" s="59" t="s">
        <v>36</v>
      </c>
      <c r="B60" s="64">
        <v>8</v>
      </c>
      <c r="C60" s="64">
        <v>8</v>
      </c>
      <c r="D60" s="64">
        <v>3</v>
      </c>
      <c r="E60" s="64">
        <v>5</v>
      </c>
      <c r="F60" s="64">
        <v>0</v>
      </c>
      <c r="G60" s="64">
        <v>1</v>
      </c>
      <c r="H60" s="64">
        <v>0</v>
      </c>
      <c r="I60" s="64">
        <v>1</v>
      </c>
      <c r="J60" s="64">
        <v>6</v>
      </c>
      <c r="K60" s="64">
        <v>0</v>
      </c>
      <c r="L60" s="64">
        <v>0</v>
      </c>
      <c r="M60" s="64">
        <v>0</v>
      </c>
      <c r="N60" s="63"/>
    </row>
    <row r="61" spans="1:14" x14ac:dyDescent="0.25">
      <c r="A61" s="56" t="s">
        <v>15</v>
      </c>
      <c r="B61" s="64">
        <v>4</v>
      </c>
      <c r="C61" s="64">
        <v>4</v>
      </c>
      <c r="D61" s="64">
        <v>3</v>
      </c>
      <c r="E61" s="64">
        <v>1</v>
      </c>
      <c r="F61" s="64">
        <v>1</v>
      </c>
      <c r="G61" s="64">
        <v>0</v>
      </c>
      <c r="H61" s="64">
        <v>0</v>
      </c>
      <c r="I61" s="64">
        <v>1</v>
      </c>
      <c r="J61" s="64">
        <v>2</v>
      </c>
      <c r="K61" s="64">
        <v>0</v>
      </c>
      <c r="L61" s="64">
        <v>0</v>
      </c>
      <c r="M61" s="64">
        <v>0</v>
      </c>
      <c r="N61" s="63"/>
    </row>
    <row r="62" spans="1:14" x14ac:dyDescent="0.25">
      <c r="A62" s="56" t="s">
        <v>16</v>
      </c>
      <c r="B62" s="64">
        <v>3.33</v>
      </c>
      <c r="C62" s="64">
        <v>6</v>
      </c>
      <c r="D62" s="64">
        <v>2</v>
      </c>
      <c r="E62" s="64">
        <v>4</v>
      </c>
      <c r="F62" s="64">
        <v>0</v>
      </c>
      <c r="G62" s="64">
        <v>1</v>
      </c>
      <c r="H62" s="64">
        <v>0</v>
      </c>
      <c r="I62" s="64">
        <v>0</v>
      </c>
      <c r="J62" s="64">
        <v>4</v>
      </c>
      <c r="K62" s="64">
        <v>1</v>
      </c>
      <c r="L62" s="64">
        <v>0</v>
      </c>
      <c r="M62" s="64">
        <v>0</v>
      </c>
      <c r="N62" s="63"/>
    </row>
    <row r="63" spans="1:14" x14ac:dyDescent="0.25">
      <c r="A63" s="56" t="s">
        <v>17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3"/>
    </row>
    <row r="64" spans="1:14" x14ac:dyDescent="0.25">
      <c r="A64" s="60" t="s">
        <v>18</v>
      </c>
      <c r="B64" s="26">
        <f>B59+B60+B61+B62+B63</f>
        <v>23.33</v>
      </c>
      <c r="C64" s="26">
        <f>C59+C60+C61+C62+C63</f>
        <v>26</v>
      </c>
      <c r="D64" s="26">
        <f>D59+D60+D61+D62+D63</f>
        <v>11</v>
      </c>
      <c r="E64" s="26">
        <f>E59+E60+E61+E62+E63</f>
        <v>15</v>
      </c>
      <c r="F64" s="26">
        <f>F59+F60+F61+F62+F63</f>
        <v>1</v>
      </c>
      <c r="G64" s="26">
        <f t="shared" ref="G64:M64" si="9">G59+G60+G61+G62+G63</f>
        <v>3</v>
      </c>
      <c r="H64" s="26">
        <f t="shared" si="9"/>
        <v>1</v>
      </c>
      <c r="I64" s="26">
        <f t="shared" si="9"/>
        <v>2</v>
      </c>
      <c r="J64" s="26">
        <f t="shared" si="9"/>
        <v>18</v>
      </c>
      <c r="K64" s="26">
        <f t="shared" si="9"/>
        <v>1</v>
      </c>
      <c r="L64" s="26">
        <f t="shared" si="9"/>
        <v>0</v>
      </c>
      <c r="M64" s="26">
        <f t="shared" si="9"/>
        <v>0</v>
      </c>
      <c r="N64" s="63"/>
    </row>
    <row r="65" spans="1:14" ht="15.75" x14ac:dyDescent="0.25">
      <c r="A65" s="71" t="s">
        <v>42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63"/>
    </row>
    <row r="66" spans="1:14" x14ac:dyDescent="0.25">
      <c r="A66" s="56" t="s">
        <v>13</v>
      </c>
      <c r="B66" s="5">
        <v>122.71</v>
      </c>
      <c r="C66" s="5">
        <f t="shared" ref="C66:M66" si="10">C5+C12+C32+C19+C25+C38+C54+C59</f>
        <v>125</v>
      </c>
      <c r="D66" s="5">
        <f t="shared" si="10"/>
        <v>51</v>
      </c>
      <c r="E66" s="5">
        <f t="shared" si="10"/>
        <v>74</v>
      </c>
      <c r="F66" s="5">
        <f t="shared" si="10"/>
        <v>0</v>
      </c>
      <c r="G66" s="5">
        <f t="shared" si="10"/>
        <v>22</v>
      </c>
      <c r="H66" s="5">
        <f t="shared" si="10"/>
        <v>9</v>
      </c>
      <c r="I66" s="5">
        <f t="shared" si="10"/>
        <v>4</v>
      </c>
      <c r="J66" s="5">
        <f t="shared" si="10"/>
        <v>90</v>
      </c>
      <c r="K66" s="5">
        <f t="shared" si="10"/>
        <v>0</v>
      </c>
      <c r="L66" s="5">
        <f t="shared" si="10"/>
        <v>0</v>
      </c>
      <c r="M66" s="5">
        <f t="shared" si="10"/>
        <v>0</v>
      </c>
      <c r="N66" s="63"/>
    </row>
    <row r="67" spans="1:14" x14ac:dyDescent="0.25">
      <c r="A67" s="56" t="s">
        <v>14</v>
      </c>
      <c r="B67" s="5">
        <f t="shared" ref="B67:M67" si="11">B6+B13+B33+B20+B26+B39+B49+B55+B60</f>
        <v>229.87</v>
      </c>
      <c r="C67" s="5">
        <f t="shared" si="11"/>
        <v>233</v>
      </c>
      <c r="D67" s="5">
        <f t="shared" si="11"/>
        <v>116</v>
      </c>
      <c r="E67" s="5">
        <f t="shared" si="11"/>
        <v>117</v>
      </c>
      <c r="F67" s="5">
        <f t="shared" si="11"/>
        <v>0</v>
      </c>
      <c r="G67" s="5">
        <f t="shared" si="11"/>
        <v>50</v>
      </c>
      <c r="H67" s="5">
        <f t="shared" si="11"/>
        <v>15</v>
      </c>
      <c r="I67" s="5">
        <f t="shared" si="11"/>
        <v>18</v>
      </c>
      <c r="J67" s="5">
        <f t="shared" si="11"/>
        <v>146</v>
      </c>
      <c r="K67" s="5">
        <f t="shared" si="11"/>
        <v>3</v>
      </c>
      <c r="L67" s="5">
        <f t="shared" si="11"/>
        <v>0</v>
      </c>
      <c r="M67" s="5">
        <f t="shared" si="11"/>
        <v>1</v>
      </c>
      <c r="N67" s="63"/>
    </row>
    <row r="68" spans="1:14" x14ac:dyDescent="0.25">
      <c r="A68" s="56" t="s">
        <v>15</v>
      </c>
      <c r="B68" s="5">
        <f t="shared" ref="B68:M68" si="12">B7+B14+B34+B21+B27+B40+B50+B61</f>
        <v>119</v>
      </c>
      <c r="C68" s="5">
        <f t="shared" si="12"/>
        <v>119</v>
      </c>
      <c r="D68" s="5">
        <f t="shared" si="12"/>
        <v>68</v>
      </c>
      <c r="E68" s="5">
        <f t="shared" si="12"/>
        <v>51</v>
      </c>
      <c r="F68" s="5">
        <f t="shared" si="12"/>
        <v>3</v>
      </c>
      <c r="G68" s="5">
        <f t="shared" si="12"/>
        <v>23</v>
      </c>
      <c r="H68" s="5">
        <f t="shared" si="12"/>
        <v>11</v>
      </c>
      <c r="I68" s="5">
        <f t="shared" si="12"/>
        <v>10</v>
      </c>
      <c r="J68" s="5">
        <f t="shared" si="12"/>
        <v>47</v>
      </c>
      <c r="K68" s="5">
        <f t="shared" si="12"/>
        <v>20</v>
      </c>
      <c r="L68" s="5">
        <f t="shared" si="12"/>
        <v>2</v>
      </c>
      <c r="M68" s="5">
        <f t="shared" si="12"/>
        <v>3</v>
      </c>
      <c r="N68" s="63"/>
    </row>
    <row r="69" spans="1:14" x14ac:dyDescent="0.25">
      <c r="A69" s="56" t="s">
        <v>16</v>
      </c>
      <c r="B69" s="5">
        <f t="shared" ref="B69:M69" si="13">B8+B15+B35+B22+B28+B41+B45+B51+B56+B62</f>
        <v>359.26</v>
      </c>
      <c r="C69" s="5">
        <f t="shared" si="13"/>
        <v>529</v>
      </c>
      <c r="D69" s="5">
        <f t="shared" si="13"/>
        <v>297</v>
      </c>
      <c r="E69" s="5">
        <f t="shared" si="13"/>
        <v>232</v>
      </c>
      <c r="F69" s="5">
        <f t="shared" si="13"/>
        <v>2</v>
      </c>
      <c r="G69" s="5">
        <f t="shared" si="13"/>
        <v>41</v>
      </c>
      <c r="H69" s="5">
        <f t="shared" si="13"/>
        <v>29</v>
      </c>
      <c r="I69" s="5">
        <f t="shared" si="13"/>
        <v>19</v>
      </c>
      <c r="J69" s="5">
        <f t="shared" si="13"/>
        <v>405</v>
      </c>
      <c r="K69" s="5">
        <f t="shared" si="13"/>
        <v>11</v>
      </c>
      <c r="L69" s="5">
        <f t="shared" si="13"/>
        <v>19</v>
      </c>
      <c r="M69" s="5">
        <f t="shared" si="13"/>
        <v>3</v>
      </c>
      <c r="N69" s="63"/>
    </row>
    <row r="70" spans="1:14" x14ac:dyDescent="0.25">
      <c r="A70" s="56" t="s">
        <v>17</v>
      </c>
      <c r="B70" s="5">
        <f t="shared" ref="B70:L70" si="14">B9+B16+B29+B42+B46+B63</f>
        <v>66.86</v>
      </c>
      <c r="C70" s="5">
        <f t="shared" si="14"/>
        <v>139</v>
      </c>
      <c r="D70" s="5">
        <f t="shared" si="14"/>
        <v>130</v>
      </c>
      <c r="E70" s="5">
        <f t="shared" si="14"/>
        <v>9</v>
      </c>
      <c r="F70" s="5">
        <f t="shared" si="14"/>
        <v>0</v>
      </c>
      <c r="G70" s="5">
        <f t="shared" si="14"/>
        <v>5</v>
      </c>
      <c r="H70" s="5">
        <f t="shared" si="14"/>
        <v>13</v>
      </c>
      <c r="I70" s="5">
        <f t="shared" si="14"/>
        <v>2</v>
      </c>
      <c r="J70" s="5">
        <f t="shared" si="14"/>
        <v>98</v>
      </c>
      <c r="K70" s="5">
        <f t="shared" si="14"/>
        <v>2</v>
      </c>
      <c r="L70" s="5">
        <f t="shared" si="14"/>
        <v>19</v>
      </c>
      <c r="M70" s="5">
        <f>M9+M16+M29+M42+M46+M63</f>
        <v>0</v>
      </c>
      <c r="N70" s="63"/>
    </row>
    <row r="71" spans="1:14" x14ac:dyDescent="0.25">
      <c r="A71" s="57" t="s">
        <v>18</v>
      </c>
      <c r="B71" s="26">
        <f>SUM(B66:B70)</f>
        <v>897.69999999999993</v>
      </c>
      <c r="C71" s="26">
        <f>SUM(C66:C70)</f>
        <v>1145</v>
      </c>
      <c r="D71" s="26">
        <f t="shared" ref="D71:K71" si="15">SUM(D66:D70)</f>
        <v>662</v>
      </c>
      <c r="E71" s="26">
        <f t="shared" si="15"/>
        <v>483</v>
      </c>
      <c r="F71" s="26">
        <f t="shared" si="15"/>
        <v>5</v>
      </c>
      <c r="G71" s="26">
        <f t="shared" si="15"/>
        <v>141</v>
      </c>
      <c r="H71" s="26">
        <f t="shared" si="15"/>
        <v>77</v>
      </c>
      <c r="I71" s="26">
        <f t="shared" si="15"/>
        <v>53</v>
      </c>
      <c r="J71" s="26">
        <f t="shared" si="15"/>
        <v>786</v>
      </c>
      <c r="K71" s="26">
        <f t="shared" si="15"/>
        <v>36</v>
      </c>
      <c r="L71" s="26">
        <f>SUM(L66:L70)</f>
        <v>40</v>
      </c>
      <c r="M71" s="26">
        <f>SUM(M66:M70)</f>
        <v>7</v>
      </c>
      <c r="N71" s="63"/>
    </row>
    <row r="72" spans="1:14" x14ac:dyDescent="0.25">
      <c r="N72" s="63"/>
    </row>
    <row r="73" spans="1:14" x14ac:dyDescent="0.25">
      <c r="N73" s="63"/>
    </row>
    <row r="74" spans="1:14" x14ac:dyDescent="0.25">
      <c r="N74" s="63"/>
    </row>
    <row r="75" spans="1:14" x14ac:dyDescent="0.25">
      <c r="N75" s="63"/>
    </row>
    <row r="76" spans="1:14" x14ac:dyDescent="0.25">
      <c r="N76" s="63"/>
    </row>
    <row r="77" spans="1:14" x14ac:dyDescent="0.25">
      <c r="N77" s="63"/>
    </row>
    <row r="78" spans="1:14" x14ac:dyDescent="0.25">
      <c r="N78" s="63"/>
    </row>
    <row r="79" spans="1:14" x14ac:dyDescent="0.25">
      <c r="N79" s="63"/>
    </row>
    <row r="80" spans="1:14" x14ac:dyDescent="0.25">
      <c r="N80" s="63"/>
    </row>
    <row r="81" spans="14:14" x14ac:dyDescent="0.25">
      <c r="N81" s="63"/>
    </row>
    <row r="82" spans="14:14" x14ac:dyDescent="0.25">
      <c r="N82" s="63"/>
    </row>
    <row r="83" spans="14:14" x14ac:dyDescent="0.25">
      <c r="N83" s="63"/>
    </row>
    <row r="84" spans="14:14" x14ac:dyDescent="0.25">
      <c r="N84" s="63"/>
    </row>
    <row r="85" spans="14:14" x14ac:dyDescent="0.25">
      <c r="N85" s="63"/>
    </row>
    <row r="86" spans="14:14" x14ac:dyDescent="0.25">
      <c r="N86" s="63"/>
    </row>
    <row r="87" spans="14:14" x14ac:dyDescent="0.25">
      <c r="N87" s="63"/>
    </row>
    <row r="88" spans="14:14" x14ac:dyDescent="0.25">
      <c r="N88" s="63"/>
    </row>
    <row r="89" spans="14:14" x14ac:dyDescent="0.25">
      <c r="N89" s="63"/>
    </row>
    <row r="90" spans="14:14" x14ac:dyDescent="0.25">
      <c r="N90" s="63"/>
    </row>
    <row r="91" spans="14:14" x14ac:dyDescent="0.25">
      <c r="N91" s="63"/>
    </row>
    <row r="92" spans="14:14" x14ac:dyDescent="0.25">
      <c r="N92" s="63"/>
    </row>
    <row r="93" spans="14:14" x14ac:dyDescent="0.25">
      <c r="N93" s="63"/>
    </row>
    <row r="94" spans="14:14" x14ac:dyDescent="0.25">
      <c r="N94" s="63"/>
    </row>
    <row r="95" spans="14:14" x14ac:dyDescent="0.25">
      <c r="N95" s="63"/>
    </row>
    <row r="96" spans="14:14" x14ac:dyDescent="0.25">
      <c r="N96" s="63"/>
    </row>
    <row r="97" spans="14:14" x14ac:dyDescent="0.25">
      <c r="N97" s="63"/>
    </row>
    <row r="98" spans="14:14" x14ac:dyDescent="0.25">
      <c r="N98" s="63"/>
    </row>
    <row r="99" spans="14:14" x14ac:dyDescent="0.25">
      <c r="N99" s="63"/>
    </row>
    <row r="100" spans="14:14" x14ac:dyDescent="0.25">
      <c r="N100" s="63"/>
    </row>
    <row r="101" spans="14:14" x14ac:dyDescent="0.25">
      <c r="N101" s="63"/>
    </row>
    <row r="102" spans="14:14" x14ac:dyDescent="0.25">
      <c r="N102" s="63"/>
    </row>
    <row r="103" spans="14:14" x14ac:dyDescent="0.25">
      <c r="N103" s="63"/>
    </row>
    <row r="104" spans="14:14" x14ac:dyDescent="0.25">
      <c r="N104" s="63"/>
    </row>
    <row r="105" spans="14:14" x14ac:dyDescent="0.25">
      <c r="N105" s="63"/>
    </row>
    <row r="106" spans="14:14" x14ac:dyDescent="0.25">
      <c r="N106" s="63"/>
    </row>
    <row r="107" spans="14:14" x14ac:dyDescent="0.25">
      <c r="N107" s="63"/>
    </row>
    <row r="108" spans="14:14" x14ac:dyDescent="0.25">
      <c r="N108" s="63"/>
    </row>
    <row r="109" spans="14:14" x14ac:dyDescent="0.25">
      <c r="N109" s="63"/>
    </row>
    <row r="110" spans="14:14" x14ac:dyDescent="0.25">
      <c r="N110" s="63"/>
    </row>
    <row r="111" spans="14:14" x14ac:dyDescent="0.25">
      <c r="N111" s="63"/>
    </row>
    <row r="112" spans="14:14" x14ac:dyDescent="0.25">
      <c r="N112" s="63"/>
    </row>
    <row r="113" spans="14:14" x14ac:dyDescent="0.25">
      <c r="N113" s="63"/>
    </row>
    <row r="114" spans="14:14" x14ac:dyDescent="0.25">
      <c r="N114" s="63"/>
    </row>
    <row r="115" spans="14:14" x14ac:dyDescent="0.25">
      <c r="N115" s="63"/>
    </row>
    <row r="116" spans="14:14" x14ac:dyDescent="0.25">
      <c r="N116" s="63"/>
    </row>
    <row r="117" spans="14:14" x14ac:dyDescent="0.25">
      <c r="N117" s="63"/>
    </row>
    <row r="118" spans="14:14" x14ac:dyDescent="0.25">
      <c r="N118" s="63"/>
    </row>
    <row r="119" spans="14:14" x14ac:dyDescent="0.25">
      <c r="N119" s="63"/>
    </row>
    <row r="120" spans="14:14" x14ac:dyDescent="0.25">
      <c r="N120" s="63"/>
    </row>
    <row r="121" spans="14:14" x14ac:dyDescent="0.25">
      <c r="N121" s="63"/>
    </row>
    <row r="122" spans="14:14" x14ac:dyDescent="0.25">
      <c r="N122" s="63"/>
    </row>
    <row r="123" spans="14:14" x14ac:dyDescent="0.25">
      <c r="N123" s="63"/>
    </row>
    <row r="124" spans="14:14" x14ac:dyDescent="0.25">
      <c r="N124" s="63"/>
    </row>
    <row r="125" spans="14:14" x14ac:dyDescent="0.25">
      <c r="N125" s="63"/>
    </row>
    <row r="126" spans="14:14" x14ac:dyDescent="0.25">
      <c r="N126" s="63"/>
    </row>
    <row r="127" spans="14:14" x14ac:dyDescent="0.25">
      <c r="N127" s="63"/>
    </row>
    <row r="128" spans="14:14" x14ac:dyDescent="0.25">
      <c r="N128" s="63"/>
    </row>
    <row r="129" spans="14:14" x14ac:dyDescent="0.25">
      <c r="N129" s="63"/>
    </row>
    <row r="130" spans="14:14" x14ac:dyDescent="0.25">
      <c r="N130" s="63"/>
    </row>
    <row r="131" spans="14:14" x14ac:dyDescent="0.25">
      <c r="N131" s="63"/>
    </row>
    <row r="132" spans="14:14" x14ac:dyDescent="0.25">
      <c r="N132" s="63"/>
    </row>
    <row r="133" spans="14:14" x14ac:dyDescent="0.25">
      <c r="N133" s="63"/>
    </row>
    <row r="134" spans="14:14" x14ac:dyDescent="0.25">
      <c r="N134" s="63"/>
    </row>
    <row r="135" spans="14:14" x14ac:dyDescent="0.25">
      <c r="N135" s="63"/>
    </row>
    <row r="136" spans="14:14" x14ac:dyDescent="0.25">
      <c r="N136" s="63"/>
    </row>
  </sheetData>
  <pageMargins left="0.7" right="0.7" top="0.75" bottom="0.75" header="0.3" footer="0.3"/>
  <pageSetup scale="83" orientation="landscape" r:id="rId1"/>
  <headerFooter>
    <oddHeader>&amp;L&amp;"-,Bold"Faculty and Staff&amp;C&amp;"-,Bold"Table 45&amp;R&amp;"-,Bold"Faculty Diversity Summary of Faculty Rank by College</oddHeader>
    <oddFooter>&amp;L&amp;"-,Bold"Office of Institutional Research, UMass Boston</oddFooter>
  </headerFooter>
  <rowBreaks count="1" manualBreakCount="1">
    <brk id="36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1"/>
  <sheetViews>
    <sheetView zoomScale="90" zoomScaleNormal="90" workbookViewId="0">
      <selection activeCell="C45" sqref="C45"/>
    </sheetView>
  </sheetViews>
  <sheetFormatPr defaultColWidth="11.42578125" defaultRowHeight="15" x14ac:dyDescent="0.25"/>
  <cols>
    <col min="1" max="1" width="16.42578125" customWidth="1"/>
    <col min="2" max="2" width="8.28515625" style="65" customWidth="1"/>
    <col min="3" max="3" width="7.42578125" style="65" customWidth="1"/>
    <col min="4" max="5" width="9.140625" style="65" customWidth="1"/>
    <col min="6" max="6" width="10.7109375" style="65" customWidth="1"/>
    <col min="7" max="7" width="9.140625" style="65" customWidth="1"/>
    <col min="8" max="8" width="10.42578125" style="65" customWidth="1"/>
    <col min="9" max="11" width="9.140625" style="65" customWidth="1"/>
    <col min="12" max="12" width="10.28515625" style="65" customWidth="1"/>
    <col min="13" max="13" width="9.140625" style="65" customWidth="1"/>
    <col min="14" max="256" width="8.85546875" customWidth="1"/>
  </cols>
  <sheetData>
    <row r="1" spans="1:14" ht="18.75" x14ac:dyDescent="0.3">
      <c r="A1" s="10" t="s">
        <v>44</v>
      </c>
      <c r="B1" s="7"/>
      <c r="C1" s="7"/>
      <c r="D1" s="7"/>
      <c r="E1" s="7"/>
      <c r="F1" s="66"/>
      <c r="G1" s="4"/>
      <c r="H1" s="4"/>
      <c r="I1" s="4"/>
      <c r="J1" s="4"/>
      <c r="K1" s="4"/>
      <c r="L1" s="4"/>
      <c r="M1" s="7"/>
    </row>
    <row r="3" spans="1:14" ht="63.75" thickBot="1" x14ac:dyDescent="0.3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</row>
    <row r="4" spans="1:14" ht="15.75" x14ac:dyDescent="0.25">
      <c r="A4" s="53" t="s">
        <v>12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5.75" x14ac:dyDescent="0.25">
      <c r="A5" s="56" t="s">
        <v>13</v>
      </c>
      <c r="B5" s="64">
        <v>55</v>
      </c>
      <c r="C5" s="64">
        <v>56</v>
      </c>
      <c r="D5" s="64">
        <v>27</v>
      </c>
      <c r="E5" s="64">
        <v>29</v>
      </c>
      <c r="F5" s="14">
        <v>0</v>
      </c>
      <c r="G5" s="64">
        <v>7</v>
      </c>
      <c r="H5" s="64">
        <v>4</v>
      </c>
      <c r="I5" s="64">
        <v>2</v>
      </c>
      <c r="J5" s="64">
        <v>43</v>
      </c>
      <c r="K5" s="64">
        <v>0</v>
      </c>
      <c r="L5" s="14">
        <v>0</v>
      </c>
      <c r="M5" s="14">
        <v>0</v>
      </c>
      <c r="N5" s="63"/>
    </row>
    <row r="6" spans="1:14" ht="15.75" x14ac:dyDescent="0.25">
      <c r="A6" s="56" t="s">
        <v>14</v>
      </c>
      <c r="B6" s="64">
        <v>102.1</v>
      </c>
      <c r="C6" s="64">
        <v>107</v>
      </c>
      <c r="D6" s="64">
        <v>59</v>
      </c>
      <c r="E6" s="64">
        <v>48</v>
      </c>
      <c r="F6" s="14">
        <v>0</v>
      </c>
      <c r="G6" s="64">
        <v>11</v>
      </c>
      <c r="H6" s="64">
        <v>8</v>
      </c>
      <c r="I6" s="64">
        <v>12</v>
      </c>
      <c r="J6" s="64">
        <v>74</v>
      </c>
      <c r="K6" s="64">
        <v>2</v>
      </c>
      <c r="L6" s="15">
        <v>0</v>
      </c>
      <c r="M6" s="15">
        <v>0</v>
      </c>
      <c r="N6" s="63"/>
    </row>
    <row r="7" spans="1:14" ht="15.75" x14ac:dyDescent="0.25">
      <c r="A7" s="56" t="s">
        <v>15</v>
      </c>
      <c r="B7" s="64">
        <v>48</v>
      </c>
      <c r="C7" s="64">
        <v>49</v>
      </c>
      <c r="D7" s="64">
        <v>30</v>
      </c>
      <c r="E7" s="64">
        <v>19</v>
      </c>
      <c r="F7" s="14">
        <v>0</v>
      </c>
      <c r="G7" s="64">
        <v>6</v>
      </c>
      <c r="H7" s="64">
        <v>4</v>
      </c>
      <c r="I7" s="64">
        <v>9</v>
      </c>
      <c r="J7" s="64">
        <v>24</v>
      </c>
      <c r="K7" s="64">
        <v>6</v>
      </c>
      <c r="L7" s="15">
        <v>0</v>
      </c>
      <c r="M7" s="15">
        <v>0</v>
      </c>
      <c r="N7" s="63"/>
    </row>
    <row r="8" spans="1:14" ht="15.75" x14ac:dyDescent="0.25">
      <c r="A8" s="56" t="s">
        <v>16</v>
      </c>
      <c r="B8" s="64">
        <v>175.9</v>
      </c>
      <c r="C8" s="64">
        <v>256</v>
      </c>
      <c r="D8" s="64">
        <v>134</v>
      </c>
      <c r="E8" s="64">
        <v>122</v>
      </c>
      <c r="F8" s="14">
        <v>0</v>
      </c>
      <c r="G8" s="64">
        <v>13</v>
      </c>
      <c r="H8" s="64">
        <v>13</v>
      </c>
      <c r="I8" s="64">
        <v>9</v>
      </c>
      <c r="J8" s="64">
        <v>202</v>
      </c>
      <c r="K8" s="64">
        <v>5</v>
      </c>
      <c r="L8" s="15">
        <v>13</v>
      </c>
      <c r="M8" s="15">
        <v>1</v>
      </c>
      <c r="N8" s="63"/>
    </row>
    <row r="9" spans="1:14" ht="15.75" x14ac:dyDescent="0.25">
      <c r="A9" s="56" t="s">
        <v>17</v>
      </c>
      <c r="B9" s="64">
        <v>5</v>
      </c>
      <c r="C9" s="64">
        <v>5</v>
      </c>
      <c r="D9" s="64">
        <v>2</v>
      </c>
      <c r="E9" s="64">
        <v>3</v>
      </c>
      <c r="F9" s="14">
        <v>0</v>
      </c>
      <c r="G9" s="64">
        <v>0</v>
      </c>
      <c r="H9" s="64">
        <v>1</v>
      </c>
      <c r="I9" s="64">
        <v>0</v>
      </c>
      <c r="J9" s="64">
        <v>3</v>
      </c>
      <c r="K9" s="64">
        <v>1</v>
      </c>
      <c r="L9" s="14">
        <v>0</v>
      </c>
      <c r="M9" s="15">
        <v>0</v>
      </c>
      <c r="N9" s="63"/>
    </row>
    <row r="10" spans="1:14" x14ac:dyDescent="0.25">
      <c r="A10" s="57" t="s">
        <v>18</v>
      </c>
      <c r="B10" s="12">
        <f>SUM(B5:B9)</f>
        <v>386</v>
      </c>
      <c r="C10" s="12">
        <f t="shared" ref="C10:K10" si="0">SUM(C5:C9)</f>
        <v>473</v>
      </c>
      <c r="D10" s="12">
        <f t="shared" si="0"/>
        <v>252</v>
      </c>
      <c r="E10" s="12">
        <f>SUM(E5:E9)</f>
        <v>221</v>
      </c>
      <c r="F10" s="12">
        <f t="shared" si="0"/>
        <v>0</v>
      </c>
      <c r="G10" s="12">
        <f t="shared" si="0"/>
        <v>37</v>
      </c>
      <c r="H10" s="12">
        <f t="shared" si="0"/>
        <v>30</v>
      </c>
      <c r="I10" s="12">
        <f t="shared" si="0"/>
        <v>32</v>
      </c>
      <c r="J10" s="12">
        <f t="shared" si="0"/>
        <v>346</v>
      </c>
      <c r="K10" s="12">
        <f t="shared" si="0"/>
        <v>14</v>
      </c>
      <c r="L10" s="12">
        <f>SUM(L5:L9)</f>
        <v>13</v>
      </c>
      <c r="M10" s="12">
        <f>SUM(M5:M9)</f>
        <v>1</v>
      </c>
      <c r="N10" s="63"/>
    </row>
    <row r="11" spans="1:14" x14ac:dyDescent="0.25">
      <c r="A11" s="53" t="s">
        <v>19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63"/>
    </row>
    <row r="12" spans="1:14" ht="15.75" x14ac:dyDescent="0.25">
      <c r="A12" s="56" t="s">
        <v>13</v>
      </c>
      <c r="B12" s="64">
        <v>26</v>
      </c>
      <c r="C12" s="64">
        <v>26</v>
      </c>
      <c r="D12" s="64">
        <v>5</v>
      </c>
      <c r="E12" s="64">
        <v>21</v>
      </c>
      <c r="F12" s="14">
        <v>0</v>
      </c>
      <c r="G12" s="64">
        <v>6</v>
      </c>
      <c r="H12" s="64">
        <v>1</v>
      </c>
      <c r="I12" s="64">
        <v>2</v>
      </c>
      <c r="J12" s="64">
        <v>17</v>
      </c>
      <c r="K12" s="64">
        <v>0</v>
      </c>
      <c r="L12" s="14">
        <v>0</v>
      </c>
      <c r="M12" s="15">
        <v>0</v>
      </c>
      <c r="N12" s="63"/>
    </row>
    <row r="13" spans="1:14" ht="15.75" x14ac:dyDescent="0.25">
      <c r="A13" s="56" t="s">
        <v>14</v>
      </c>
      <c r="B13" s="64">
        <v>37</v>
      </c>
      <c r="C13" s="64">
        <v>38</v>
      </c>
      <c r="D13" s="64">
        <v>10</v>
      </c>
      <c r="E13" s="64">
        <v>28</v>
      </c>
      <c r="F13" s="14">
        <v>0</v>
      </c>
      <c r="G13" s="64">
        <v>10</v>
      </c>
      <c r="H13" s="64">
        <v>0</v>
      </c>
      <c r="I13" s="64">
        <v>1</v>
      </c>
      <c r="J13" s="64">
        <v>26</v>
      </c>
      <c r="K13" s="64">
        <v>1</v>
      </c>
      <c r="L13" s="15">
        <v>0</v>
      </c>
      <c r="M13" s="15">
        <v>0</v>
      </c>
      <c r="N13" s="63"/>
    </row>
    <row r="14" spans="1:14" ht="15.75" x14ac:dyDescent="0.25">
      <c r="A14" s="56" t="s">
        <v>15</v>
      </c>
      <c r="B14" s="64">
        <v>24</v>
      </c>
      <c r="C14" s="64">
        <v>24</v>
      </c>
      <c r="D14" s="64">
        <v>7</v>
      </c>
      <c r="E14" s="64">
        <v>17</v>
      </c>
      <c r="F14" s="14">
        <v>0</v>
      </c>
      <c r="G14" s="64">
        <v>3</v>
      </c>
      <c r="H14" s="64">
        <v>2</v>
      </c>
      <c r="I14" s="64">
        <v>0</v>
      </c>
      <c r="J14" s="64">
        <v>14</v>
      </c>
      <c r="K14" s="64">
        <v>5</v>
      </c>
      <c r="L14" s="15">
        <v>0</v>
      </c>
      <c r="M14" s="15">
        <v>0</v>
      </c>
      <c r="N14" s="63"/>
    </row>
    <row r="15" spans="1:14" ht="15.75" x14ac:dyDescent="0.25">
      <c r="A15" s="56" t="s">
        <v>16</v>
      </c>
      <c r="B15" s="64">
        <v>60.08</v>
      </c>
      <c r="C15" s="64">
        <v>78</v>
      </c>
      <c r="D15" s="64">
        <v>28</v>
      </c>
      <c r="E15" s="64">
        <v>50</v>
      </c>
      <c r="F15" s="14">
        <v>0</v>
      </c>
      <c r="G15" s="64">
        <v>12</v>
      </c>
      <c r="H15" s="64">
        <v>6</v>
      </c>
      <c r="I15" s="64">
        <v>2</v>
      </c>
      <c r="J15" s="64">
        <v>52</v>
      </c>
      <c r="K15" s="64">
        <v>3</v>
      </c>
      <c r="L15" s="15">
        <v>2</v>
      </c>
      <c r="M15" s="15">
        <v>1</v>
      </c>
      <c r="N15" s="63"/>
    </row>
    <row r="16" spans="1:14" ht="15.75" x14ac:dyDescent="0.25">
      <c r="A16" s="56" t="s">
        <v>17</v>
      </c>
      <c r="B16" s="64">
        <v>2</v>
      </c>
      <c r="C16" s="64">
        <v>2</v>
      </c>
      <c r="D16" s="64">
        <v>0</v>
      </c>
      <c r="E16" s="64">
        <v>2</v>
      </c>
      <c r="F16" s="14">
        <v>0</v>
      </c>
      <c r="G16" s="64">
        <v>0</v>
      </c>
      <c r="H16" s="64">
        <v>0</v>
      </c>
      <c r="I16" s="64">
        <v>0</v>
      </c>
      <c r="J16" s="64">
        <v>1</v>
      </c>
      <c r="K16" s="64">
        <v>1</v>
      </c>
      <c r="L16" s="14">
        <v>0</v>
      </c>
      <c r="M16" s="15">
        <v>0</v>
      </c>
      <c r="N16" s="63"/>
    </row>
    <row r="17" spans="1:14" x14ac:dyDescent="0.25">
      <c r="A17" s="57" t="s">
        <v>18</v>
      </c>
      <c r="B17" s="12">
        <f>SUM(B12:B16)</f>
        <v>149.07999999999998</v>
      </c>
      <c r="C17" s="12">
        <f t="shared" ref="C17:M17" si="1">SUM(C12:C16)</f>
        <v>168</v>
      </c>
      <c r="D17" s="12">
        <f t="shared" si="1"/>
        <v>50</v>
      </c>
      <c r="E17" s="12">
        <f t="shared" si="1"/>
        <v>118</v>
      </c>
      <c r="F17" s="12">
        <f t="shared" si="1"/>
        <v>0</v>
      </c>
      <c r="G17" s="12">
        <f t="shared" si="1"/>
        <v>31</v>
      </c>
      <c r="H17" s="12">
        <f t="shared" si="1"/>
        <v>9</v>
      </c>
      <c r="I17" s="12">
        <f t="shared" si="1"/>
        <v>5</v>
      </c>
      <c r="J17" s="12">
        <f t="shared" si="1"/>
        <v>110</v>
      </c>
      <c r="K17" s="12">
        <f t="shared" si="1"/>
        <v>10</v>
      </c>
      <c r="L17" s="12">
        <f t="shared" si="1"/>
        <v>2</v>
      </c>
      <c r="M17" s="12">
        <f t="shared" si="1"/>
        <v>1</v>
      </c>
      <c r="N17" s="63"/>
    </row>
    <row r="18" spans="1:14" x14ac:dyDescent="0.25">
      <c r="A18" s="53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63"/>
    </row>
    <row r="19" spans="1:14" ht="15.75" x14ac:dyDescent="0.25">
      <c r="A19" s="56" t="s">
        <v>13</v>
      </c>
      <c r="B19" s="64">
        <v>9.25</v>
      </c>
      <c r="C19" s="64">
        <v>10</v>
      </c>
      <c r="D19" s="64">
        <v>2</v>
      </c>
      <c r="E19" s="64">
        <v>8</v>
      </c>
      <c r="F19" s="14">
        <v>0</v>
      </c>
      <c r="G19" s="64">
        <v>2</v>
      </c>
      <c r="H19" s="64">
        <v>1</v>
      </c>
      <c r="I19" s="64">
        <v>0</v>
      </c>
      <c r="J19" s="64">
        <v>7</v>
      </c>
      <c r="K19" s="64">
        <v>0</v>
      </c>
      <c r="L19" s="14">
        <v>0</v>
      </c>
      <c r="M19" s="15">
        <v>0</v>
      </c>
      <c r="N19" s="63"/>
    </row>
    <row r="20" spans="1:14" ht="15.75" x14ac:dyDescent="0.25">
      <c r="A20" s="56" t="s">
        <v>14</v>
      </c>
      <c r="B20" s="64">
        <v>32</v>
      </c>
      <c r="C20" s="64">
        <v>32</v>
      </c>
      <c r="D20" s="64">
        <v>8</v>
      </c>
      <c r="E20" s="64">
        <v>24</v>
      </c>
      <c r="F20" s="14">
        <v>0</v>
      </c>
      <c r="G20" s="64">
        <v>17</v>
      </c>
      <c r="H20" s="64">
        <v>0</v>
      </c>
      <c r="I20" s="64">
        <v>0</v>
      </c>
      <c r="J20" s="64">
        <v>14</v>
      </c>
      <c r="K20" s="64">
        <v>0</v>
      </c>
      <c r="L20" s="15">
        <v>0</v>
      </c>
      <c r="M20" s="15">
        <v>1</v>
      </c>
      <c r="N20" s="63"/>
    </row>
    <row r="21" spans="1:14" ht="15.75" x14ac:dyDescent="0.25">
      <c r="A21" s="56" t="s">
        <v>15</v>
      </c>
      <c r="B21" s="64">
        <v>15</v>
      </c>
      <c r="C21" s="64">
        <v>15</v>
      </c>
      <c r="D21" s="64">
        <v>6</v>
      </c>
      <c r="E21" s="64">
        <v>9</v>
      </c>
      <c r="F21" s="14">
        <v>0</v>
      </c>
      <c r="G21" s="64">
        <v>7</v>
      </c>
      <c r="H21" s="64">
        <v>2</v>
      </c>
      <c r="I21" s="64">
        <v>0</v>
      </c>
      <c r="J21" s="64">
        <v>4</v>
      </c>
      <c r="K21" s="64">
        <v>2</v>
      </c>
      <c r="L21" s="15">
        <v>0</v>
      </c>
      <c r="M21" s="15">
        <v>0</v>
      </c>
      <c r="N21" s="63"/>
    </row>
    <row r="22" spans="1:14" ht="15.75" x14ac:dyDescent="0.25">
      <c r="A22" s="56" t="s">
        <v>16</v>
      </c>
      <c r="B22" s="64">
        <v>28</v>
      </c>
      <c r="C22" s="64">
        <v>36</v>
      </c>
      <c r="D22" s="64">
        <v>13</v>
      </c>
      <c r="E22" s="64">
        <v>23</v>
      </c>
      <c r="F22" s="14">
        <v>0</v>
      </c>
      <c r="G22" s="64">
        <v>2</v>
      </c>
      <c r="H22" s="64">
        <v>3</v>
      </c>
      <c r="I22" s="64">
        <v>1</v>
      </c>
      <c r="J22" s="64">
        <v>29</v>
      </c>
      <c r="K22" s="64">
        <v>1</v>
      </c>
      <c r="L22" s="15">
        <v>0</v>
      </c>
      <c r="M22" s="15">
        <v>0</v>
      </c>
      <c r="N22" s="63"/>
    </row>
    <row r="23" spans="1:14" x14ac:dyDescent="0.25">
      <c r="A23" s="57" t="s">
        <v>18</v>
      </c>
      <c r="B23" s="12">
        <f t="shared" ref="B23:M23" si="2">SUM(B19:B22)</f>
        <v>84.25</v>
      </c>
      <c r="C23" s="12">
        <f t="shared" si="2"/>
        <v>93</v>
      </c>
      <c r="D23" s="12">
        <f t="shared" si="2"/>
        <v>29</v>
      </c>
      <c r="E23" s="12">
        <f t="shared" si="2"/>
        <v>64</v>
      </c>
      <c r="F23" s="12">
        <f t="shared" si="2"/>
        <v>0</v>
      </c>
      <c r="G23" s="12">
        <f t="shared" si="2"/>
        <v>28</v>
      </c>
      <c r="H23" s="12">
        <f t="shared" si="2"/>
        <v>6</v>
      </c>
      <c r="I23" s="12">
        <f t="shared" si="2"/>
        <v>1</v>
      </c>
      <c r="J23" s="12">
        <f t="shared" si="2"/>
        <v>54</v>
      </c>
      <c r="K23" s="12">
        <f t="shared" si="2"/>
        <v>3</v>
      </c>
      <c r="L23" s="12">
        <f t="shared" si="2"/>
        <v>0</v>
      </c>
      <c r="M23" s="12">
        <f t="shared" si="2"/>
        <v>1</v>
      </c>
      <c r="N23" s="63"/>
    </row>
    <row r="24" spans="1:14" x14ac:dyDescent="0.25">
      <c r="A24" s="53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63"/>
    </row>
    <row r="25" spans="1:14" ht="15.75" x14ac:dyDescent="0.25">
      <c r="A25" s="56" t="s">
        <v>13</v>
      </c>
      <c r="B25" s="64">
        <v>6</v>
      </c>
      <c r="C25" s="64">
        <v>6</v>
      </c>
      <c r="D25" s="64">
        <v>6</v>
      </c>
      <c r="E25" s="64">
        <v>0</v>
      </c>
      <c r="F25" s="14">
        <v>0</v>
      </c>
      <c r="G25" s="64">
        <v>1</v>
      </c>
      <c r="H25" s="64">
        <v>0</v>
      </c>
      <c r="I25" s="64">
        <v>0</v>
      </c>
      <c r="J25" s="64">
        <v>5</v>
      </c>
      <c r="K25" s="64">
        <v>0</v>
      </c>
      <c r="L25" s="14">
        <v>0</v>
      </c>
      <c r="M25" s="15">
        <v>0</v>
      </c>
      <c r="N25" s="63"/>
    </row>
    <row r="26" spans="1:14" ht="15.75" x14ac:dyDescent="0.25">
      <c r="A26" s="56" t="s">
        <v>14</v>
      </c>
      <c r="B26" s="64">
        <v>16</v>
      </c>
      <c r="C26" s="64">
        <v>16</v>
      </c>
      <c r="D26" s="64">
        <v>13</v>
      </c>
      <c r="E26" s="64">
        <v>3</v>
      </c>
      <c r="F26" s="14">
        <v>0</v>
      </c>
      <c r="G26" s="64">
        <v>4</v>
      </c>
      <c r="H26" s="64">
        <v>2</v>
      </c>
      <c r="I26" s="64">
        <v>1</v>
      </c>
      <c r="J26" s="64">
        <v>9</v>
      </c>
      <c r="K26" s="64">
        <v>0</v>
      </c>
      <c r="L26" s="14">
        <v>0</v>
      </c>
      <c r="M26" s="15">
        <v>0</v>
      </c>
      <c r="N26" s="63"/>
    </row>
    <row r="27" spans="1:14" ht="15.75" x14ac:dyDescent="0.25">
      <c r="A27" s="56" t="s">
        <v>15</v>
      </c>
      <c r="B27" s="64">
        <v>8</v>
      </c>
      <c r="C27" s="64">
        <v>8</v>
      </c>
      <c r="D27" s="64">
        <v>6</v>
      </c>
      <c r="E27" s="64">
        <v>2</v>
      </c>
      <c r="F27" s="14">
        <v>0</v>
      </c>
      <c r="G27" s="64">
        <v>2</v>
      </c>
      <c r="H27" s="64">
        <v>0</v>
      </c>
      <c r="I27" s="64">
        <v>0</v>
      </c>
      <c r="J27" s="64">
        <v>3</v>
      </c>
      <c r="K27" s="64">
        <v>3</v>
      </c>
      <c r="L27" s="15">
        <v>0</v>
      </c>
      <c r="M27" s="15">
        <v>0</v>
      </c>
      <c r="N27" s="63"/>
    </row>
    <row r="28" spans="1:14" ht="15.75" x14ac:dyDescent="0.25">
      <c r="A28" s="56" t="s">
        <v>16</v>
      </c>
      <c r="B28" s="67">
        <v>24.08</v>
      </c>
      <c r="C28" s="64">
        <v>28</v>
      </c>
      <c r="D28" s="64">
        <v>23</v>
      </c>
      <c r="E28" s="64">
        <v>5</v>
      </c>
      <c r="F28" s="14">
        <v>0</v>
      </c>
      <c r="G28" s="64">
        <v>0</v>
      </c>
      <c r="H28" s="64">
        <v>0</v>
      </c>
      <c r="I28" s="64">
        <v>2</v>
      </c>
      <c r="J28" s="64">
        <v>26</v>
      </c>
      <c r="K28" s="64">
        <v>0</v>
      </c>
      <c r="L28" s="15">
        <v>0</v>
      </c>
      <c r="M28" s="15">
        <v>0</v>
      </c>
      <c r="N28" s="63"/>
    </row>
    <row r="29" spans="1:14" ht="15.75" x14ac:dyDescent="0.25">
      <c r="A29" s="56" t="s">
        <v>17</v>
      </c>
      <c r="B29" s="67">
        <v>42.42</v>
      </c>
      <c r="C29" s="64">
        <v>100</v>
      </c>
      <c r="D29" s="64">
        <v>93</v>
      </c>
      <c r="E29" s="64">
        <v>7</v>
      </c>
      <c r="F29" s="14">
        <v>0</v>
      </c>
      <c r="G29" s="64">
        <v>4</v>
      </c>
      <c r="H29" s="64">
        <v>7</v>
      </c>
      <c r="I29" s="64">
        <v>1</v>
      </c>
      <c r="J29" s="64">
        <v>80</v>
      </c>
      <c r="K29" s="64">
        <v>0</v>
      </c>
      <c r="L29" s="15">
        <v>7</v>
      </c>
      <c r="M29" s="15">
        <v>1</v>
      </c>
      <c r="N29" s="63"/>
    </row>
    <row r="30" spans="1:14" x14ac:dyDescent="0.25">
      <c r="A30" s="57" t="s">
        <v>18</v>
      </c>
      <c r="B30" s="12">
        <f>SUM(B25:B29)</f>
        <v>96.5</v>
      </c>
      <c r="C30" s="12">
        <f t="shared" ref="C30:M30" si="3">SUM(C25:C29)</f>
        <v>158</v>
      </c>
      <c r="D30" s="12">
        <f t="shared" si="3"/>
        <v>141</v>
      </c>
      <c r="E30" s="12">
        <f t="shared" si="3"/>
        <v>17</v>
      </c>
      <c r="F30" s="12">
        <f t="shared" si="3"/>
        <v>0</v>
      </c>
      <c r="G30" s="12">
        <f t="shared" si="3"/>
        <v>11</v>
      </c>
      <c r="H30" s="12">
        <f t="shared" si="3"/>
        <v>9</v>
      </c>
      <c r="I30" s="12">
        <f t="shared" si="3"/>
        <v>4</v>
      </c>
      <c r="J30" s="12">
        <f t="shared" si="3"/>
        <v>123</v>
      </c>
      <c r="K30" s="12">
        <f t="shared" si="3"/>
        <v>3</v>
      </c>
      <c r="L30" s="12">
        <f t="shared" si="3"/>
        <v>7</v>
      </c>
      <c r="M30" s="12">
        <f t="shared" si="3"/>
        <v>1</v>
      </c>
      <c r="N30" s="63"/>
    </row>
    <row r="31" spans="1:14" x14ac:dyDescent="0.25">
      <c r="A31" s="53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63"/>
    </row>
    <row r="32" spans="1:14" ht="15.75" x14ac:dyDescent="0.25">
      <c r="A32" s="56" t="s">
        <v>13</v>
      </c>
      <c r="B32" s="64">
        <v>12.5</v>
      </c>
      <c r="C32" s="64">
        <v>13</v>
      </c>
      <c r="D32" s="64">
        <v>6</v>
      </c>
      <c r="E32" s="64">
        <v>7</v>
      </c>
      <c r="F32" s="14">
        <v>0</v>
      </c>
      <c r="G32" s="64">
        <v>2</v>
      </c>
      <c r="H32" s="64">
        <v>0</v>
      </c>
      <c r="I32" s="64">
        <v>1</v>
      </c>
      <c r="J32" s="64">
        <v>10</v>
      </c>
      <c r="K32" s="64">
        <v>0</v>
      </c>
      <c r="L32" s="14">
        <v>0</v>
      </c>
      <c r="M32" s="15">
        <v>0</v>
      </c>
      <c r="N32" s="63"/>
    </row>
    <row r="33" spans="1:14" ht="15.75" x14ac:dyDescent="0.25">
      <c r="A33" s="56" t="s">
        <v>14</v>
      </c>
      <c r="B33" s="64">
        <v>26</v>
      </c>
      <c r="C33" s="64">
        <v>27</v>
      </c>
      <c r="D33" s="64">
        <v>19</v>
      </c>
      <c r="E33" s="64">
        <v>8</v>
      </c>
      <c r="F33" s="14">
        <v>0</v>
      </c>
      <c r="G33" s="64">
        <v>3</v>
      </c>
      <c r="H33" s="64">
        <v>6</v>
      </c>
      <c r="I33" s="64">
        <v>1</v>
      </c>
      <c r="J33" s="64">
        <v>17</v>
      </c>
      <c r="K33" s="64">
        <v>0</v>
      </c>
      <c r="L33" s="14">
        <v>0</v>
      </c>
      <c r="M33" s="15">
        <v>0</v>
      </c>
      <c r="N33" s="63"/>
    </row>
    <row r="34" spans="1:14" ht="15.75" x14ac:dyDescent="0.25">
      <c r="A34" s="56" t="s">
        <v>15</v>
      </c>
      <c r="B34" s="64">
        <v>18.5</v>
      </c>
      <c r="C34" s="64">
        <v>19</v>
      </c>
      <c r="D34" s="64">
        <v>15</v>
      </c>
      <c r="E34" s="64">
        <v>4</v>
      </c>
      <c r="F34" s="14">
        <v>0</v>
      </c>
      <c r="G34" s="64">
        <v>2</v>
      </c>
      <c r="H34" s="64">
        <v>3</v>
      </c>
      <c r="I34" s="64">
        <v>0</v>
      </c>
      <c r="J34" s="64">
        <v>11</v>
      </c>
      <c r="K34" s="64">
        <v>3</v>
      </c>
      <c r="L34" s="14">
        <v>0</v>
      </c>
      <c r="M34" s="15">
        <v>0</v>
      </c>
      <c r="N34" s="63"/>
    </row>
    <row r="35" spans="1:14" ht="15.75" x14ac:dyDescent="0.25">
      <c r="A35" s="56" t="s">
        <v>16</v>
      </c>
      <c r="B35" s="64">
        <v>30.11</v>
      </c>
      <c r="C35" s="64">
        <v>64</v>
      </c>
      <c r="D35" s="64">
        <v>51</v>
      </c>
      <c r="E35" s="64">
        <v>13</v>
      </c>
      <c r="F35" s="15">
        <v>0</v>
      </c>
      <c r="G35" s="64">
        <v>6</v>
      </c>
      <c r="H35" s="64">
        <v>5</v>
      </c>
      <c r="I35" s="64">
        <v>5</v>
      </c>
      <c r="J35" s="64">
        <v>46</v>
      </c>
      <c r="K35" s="64">
        <v>0</v>
      </c>
      <c r="L35" s="15">
        <v>1</v>
      </c>
      <c r="M35" s="15">
        <v>1</v>
      </c>
      <c r="N35" s="63"/>
    </row>
    <row r="36" spans="1:14" x14ac:dyDescent="0.25">
      <c r="A36" s="57" t="s">
        <v>18</v>
      </c>
      <c r="B36" s="12">
        <f t="shared" ref="B36:M36" si="4">SUM(B32:B35)</f>
        <v>87.11</v>
      </c>
      <c r="C36" s="12">
        <f t="shared" si="4"/>
        <v>123</v>
      </c>
      <c r="D36" s="12">
        <f t="shared" si="4"/>
        <v>91</v>
      </c>
      <c r="E36" s="12">
        <f t="shared" si="4"/>
        <v>32</v>
      </c>
      <c r="F36" s="12">
        <f t="shared" si="4"/>
        <v>0</v>
      </c>
      <c r="G36" s="12">
        <f t="shared" si="4"/>
        <v>13</v>
      </c>
      <c r="H36" s="12">
        <f t="shared" si="4"/>
        <v>14</v>
      </c>
      <c r="I36" s="12">
        <f t="shared" si="4"/>
        <v>7</v>
      </c>
      <c r="J36" s="12">
        <f t="shared" si="4"/>
        <v>84</v>
      </c>
      <c r="K36" s="12">
        <f t="shared" si="4"/>
        <v>3</v>
      </c>
      <c r="L36" s="12">
        <f t="shared" si="4"/>
        <v>1</v>
      </c>
      <c r="M36" s="12">
        <f t="shared" si="4"/>
        <v>1</v>
      </c>
      <c r="N36" s="63"/>
    </row>
    <row r="37" spans="1:14" x14ac:dyDescent="0.25">
      <c r="A37" s="53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63"/>
    </row>
    <row r="38" spans="1:14" ht="15.75" x14ac:dyDescent="0.25">
      <c r="A38" s="56" t="s">
        <v>13</v>
      </c>
      <c r="B38" s="64">
        <v>9.5</v>
      </c>
      <c r="C38" s="68">
        <v>10</v>
      </c>
      <c r="D38" s="64">
        <v>3</v>
      </c>
      <c r="E38" s="64">
        <v>7</v>
      </c>
      <c r="F38" s="14">
        <v>0</v>
      </c>
      <c r="G38" s="64">
        <v>0</v>
      </c>
      <c r="H38" s="64">
        <v>2</v>
      </c>
      <c r="I38" s="64">
        <v>0</v>
      </c>
      <c r="J38" s="64">
        <v>8</v>
      </c>
      <c r="K38" s="64">
        <v>0</v>
      </c>
      <c r="L38" s="14">
        <v>0</v>
      </c>
      <c r="M38" s="15">
        <v>0</v>
      </c>
      <c r="N38" s="63"/>
    </row>
    <row r="39" spans="1:14" ht="15.75" x14ac:dyDescent="0.25">
      <c r="A39" s="56" t="s">
        <v>14</v>
      </c>
      <c r="B39" s="64">
        <v>13</v>
      </c>
      <c r="C39" s="68">
        <v>13</v>
      </c>
      <c r="D39" s="64">
        <v>9</v>
      </c>
      <c r="E39" s="64">
        <v>4</v>
      </c>
      <c r="F39" s="14">
        <v>0</v>
      </c>
      <c r="G39" s="64">
        <v>2</v>
      </c>
      <c r="H39" s="64">
        <v>1</v>
      </c>
      <c r="I39" s="64">
        <v>0</v>
      </c>
      <c r="J39" s="64">
        <v>10</v>
      </c>
      <c r="K39" s="64">
        <v>0</v>
      </c>
      <c r="L39" s="14">
        <v>0</v>
      </c>
      <c r="M39" s="15">
        <v>0</v>
      </c>
      <c r="N39" s="63"/>
    </row>
    <row r="40" spans="1:14" ht="15.75" x14ac:dyDescent="0.25">
      <c r="A40" s="56" t="s">
        <v>15</v>
      </c>
      <c r="B40" s="64">
        <v>6</v>
      </c>
      <c r="C40" s="68">
        <v>6</v>
      </c>
      <c r="D40" s="64">
        <v>3</v>
      </c>
      <c r="E40" s="64">
        <v>3</v>
      </c>
      <c r="F40" s="14">
        <v>0</v>
      </c>
      <c r="G40" s="64">
        <v>2</v>
      </c>
      <c r="H40" s="64">
        <v>0</v>
      </c>
      <c r="I40" s="64">
        <v>0</v>
      </c>
      <c r="J40" s="64">
        <v>3</v>
      </c>
      <c r="K40" s="64">
        <v>1</v>
      </c>
      <c r="L40" s="14">
        <v>0</v>
      </c>
      <c r="M40" s="15">
        <v>0</v>
      </c>
      <c r="N40" s="63"/>
    </row>
    <row r="41" spans="1:14" ht="15.75" x14ac:dyDescent="0.25">
      <c r="A41" s="56" t="s">
        <v>16</v>
      </c>
      <c r="B41" s="64">
        <v>9.31</v>
      </c>
      <c r="C41" s="68">
        <v>20</v>
      </c>
      <c r="D41" s="64">
        <v>11</v>
      </c>
      <c r="E41" s="64">
        <v>9</v>
      </c>
      <c r="F41" s="14">
        <v>0</v>
      </c>
      <c r="G41" s="64">
        <v>0</v>
      </c>
      <c r="H41" s="64">
        <v>1</v>
      </c>
      <c r="I41" s="64">
        <v>0</v>
      </c>
      <c r="J41" s="64">
        <v>17</v>
      </c>
      <c r="K41" s="64">
        <v>1</v>
      </c>
      <c r="L41" s="14">
        <v>1</v>
      </c>
      <c r="M41" s="15">
        <v>0</v>
      </c>
      <c r="N41" s="63"/>
    </row>
    <row r="42" spans="1:14" ht="15.75" x14ac:dyDescent="0.25">
      <c r="A42" s="56" t="s">
        <v>17</v>
      </c>
      <c r="B42" s="64">
        <v>2.75</v>
      </c>
      <c r="C42" s="68">
        <v>3</v>
      </c>
      <c r="D42" s="64">
        <v>2</v>
      </c>
      <c r="E42" s="64">
        <v>1</v>
      </c>
      <c r="F42" s="14">
        <v>0</v>
      </c>
      <c r="G42" s="64">
        <v>0</v>
      </c>
      <c r="H42" s="64">
        <v>0</v>
      </c>
      <c r="I42" s="64">
        <v>0</v>
      </c>
      <c r="J42" s="64">
        <v>3</v>
      </c>
      <c r="K42" s="64">
        <v>0</v>
      </c>
      <c r="L42" s="15">
        <v>0</v>
      </c>
      <c r="M42" s="15">
        <v>0</v>
      </c>
      <c r="N42" s="63"/>
    </row>
    <row r="43" spans="1:14" x14ac:dyDescent="0.25">
      <c r="A43" s="57" t="s">
        <v>18</v>
      </c>
      <c r="B43" s="12">
        <f>SUM(B38:B42)</f>
        <v>40.56</v>
      </c>
      <c r="C43" s="12">
        <f t="shared" ref="C43:M43" si="5">SUM(C38:C42)</f>
        <v>52</v>
      </c>
      <c r="D43" s="12">
        <f t="shared" si="5"/>
        <v>28</v>
      </c>
      <c r="E43" s="12">
        <f t="shared" si="5"/>
        <v>24</v>
      </c>
      <c r="F43" s="12">
        <f t="shared" si="5"/>
        <v>0</v>
      </c>
      <c r="G43" s="12">
        <f t="shared" si="5"/>
        <v>4</v>
      </c>
      <c r="H43" s="12">
        <f t="shared" si="5"/>
        <v>4</v>
      </c>
      <c r="I43" s="12">
        <f t="shared" si="5"/>
        <v>0</v>
      </c>
      <c r="J43" s="12">
        <f t="shared" si="5"/>
        <v>41</v>
      </c>
      <c r="K43" s="12">
        <f t="shared" si="5"/>
        <v>2</v>
      </c>
      <c r="L43" s="12">
        <f t="shared" si="5"/>
        <v>1</v>
      </c>
      <c r="M43" s="12">
        <f t="shared" si="5"/>
        <v>0</v>
      </c>
      <c r="N43" s="63"/>
    </row>
    <row r="44" spans="1:14" x14ac:dyDescent="0.25">
      <c r="A44" s="53" t="s">
        <v>25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63"/>
    </row>
    <row r="45" spans="1:14" x14ac:dyDescent="0.25">
      <c r="A45" s="56" t="s">
        <v>16</v>
      </c>
      <c r="B45" s="64">
        <v>5.38</v>
      </c>
      <c r="C45" s="64">
        <v>20</v>
      </c>
      <c r="D45" s="64">
        <v>8</v>
      </c>
      <c r="E45" s="64">
        <v>12</v>
      </c>
      <c r="F45" s="64">
        <v>1</v>
      </c>
      <c r="G45" s="64">
        <v>0</v>
      </c>
      <c r="H45" s="64">
        <v>0</v>
      </c>
      <c r="I45" s="64">
        <v>1</v>
      </c>
      <c r="J45" s="64">
        <v>17</v>
      </c>
      <c r="K45" s="64">
        <v>0</v>
      </c>
      <c r="L45" s="64">
        <v>1</v>
      </c>
      <c r="M45" s="64">
        <v>0</v>
      </c>
      <c r="N45" s="63"/>
    </row>
    <row r="46" spans="1:14" ht="15.75" x14ac:dyDescent="0.25">
      <c r="A46" s="56" t="s">
        <v>17</v>
      </c>
      <c r="B46" s="13">
        <v>0</v>
      </c>
      <c r="C46" s="13">
        <v>0</v>
      </c>
      <c r="D46" s="13">
        <v>0</v>
      </c>
      <c r="E46" s="13">
        <v>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63"/>
    </row>
    <row r="47" spans="1:14" x14ac:dyDescent="0.25">
      <c r="A47" s="57" t="s">
        <v>18</v>
      </c>
      <c r="B47" s="12">
        <f>SUM(B45:B46)</f>
        <v>5.38</v>
      </c>
      <c r="C47" s="12">
        <f t="shared" ref="C47:M47" si="6">SUM(C45:C46)</f>
        <v>20</v>
      </c>
      <c r="D47" s="12">
        <f t="shared" si="6"/>
        <v>8</v>
      </c>
      <c r="E47" s="12">
        <f t="shared" si="6"/>
        <v>12</v>
      </c>
      <c r="F47" s="12">
        <f t="shared" si="6"/>
        <v>1</v>
      </c>
      <c r="G47" s="12">
        <f t="shared" si="6"/>
        <v>0</v>
      </c>
      <c r="H47" s="12">
        <f t="shared" si="6"/>
        <v>0</v>
      </c>
      <c r="I47" s="12">
        <f t="shared" si="6"/>
        <v>1</v>
      </c>
      <c r="J47" s="12">
        <f t="shared" si="6"/>
        <v>17</v>
      </c>
      <c r="K47" s="12">
        <f t="shared" si="6"/>
        <v>0</v>
      </c>
      <c r="L47" s="12">
        <f t="shared" si="6"/>
        <v>1</v>
      </c>
      <c r="M47" s="12">
        <f t="shared" si="6"/>
        <v>0</v>
      </c>
      <c r="N47" s="63"/>
    </row>
    <row r="48" spans="1:14" x14ac:dyDescent="0.25">
      <c r="A48" s="58" t="s">
        <v>27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3"/>
    </row>
    <row r="49" spans="1:14" x14ac:dyDescent="0.25">
      <c r="A49" s="56" t="s">
        <v>14</v>
      </c>
      <c r="B49" s="64">
        <v>1</v>
      </c>
      <c r="C49" s="64">
        <v>1</v>
      </c>
      <c r="D49" s="64">
        <v>0</v>
      </c>
      <c r="E49" s="64">
        <v>1</v>
      </c>
      <c r="F49" s="64">
        <v>0</v>
      </c>
      <c r="G49" s="64">
        <v>0</v>
      </c>
      <c r="H49" s="64">
        <v>0</v>
      </c>
      <c r="I49" s="64">
        <v>0</v>
      </c>
      <c r="J49" s="64">
        <v>1</v>
      </c>
      <c r="K49" s="64">
        <v>0</v>
      </c>
      <c r="L49" s="64">
        <v>0</v>
      </c>
      <c r="M49" s="64">
        <v>0</v>
      </c>
      <c r="N49" s="63"/>
    </row>
    <row r="50" spans="1:14" x14ac:dyDescent="0.25">
      <c r="A50" s="56" t="s">
        <v>15</v>
      </c>
      <c r="B50" s="64">
        <v>1</v>
      </c>
      <c r="C50" s="64">
        <v>1</v>
      </c>
      <c r="D50" s="64">
        <v>0</v>
      </c>
      <c r="E50" s="64">
        <v>1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1</v>
      </c>
      <c r="N50" s="63"/>
    </row>
    <row r="51" spans="1:14" x14ac:dyDescent="0.25">
      <c r="A51" s="56" t="s">
        <v>16</v>
      </c>
      <c r="B51" s="64">
        <v>2</v>
      </c>
      <c r="C51" s="64">
        <v>4</v>
      </c>
      <c r="D51" s="64">
        <v>4</v>
      </c>
      <c r="E51" s="64">
        <v>0</v>
      </c>
      <c r="F51" s="64">
        <v>0</v>
      </c>
      <c r="G51" s="64">
        <v>1</v>
      </c>
      <c r="H51" s="64">
        <v>0</v>
      </c>
      <c r="I51" s="64">
        <v>0</v>
      </c>
      <c r="J51" s="64">
        <v>3</v>
      </c>
      <c r="K51" s="64">
        <v>0</v>
      </c>
      <c r="L51" s="64">
        <v>0</v>
      </c>
      <c r="M51" s="64">
        <v>0</v>
      </c>
      <c r="N51" s="63"/>
    </row>
    <row r="52" spans="1:14" x14ac:dyDescent="0.25">
      <c r="A52" s="57" t="s">
        <v>18</v>
      </c>
      <c r="B52" s="12">
        <f>B49+B51+B50</f>
        <v>4</v>
      </c>
      <c r="C52" s="12">
        <f>C49+C51+C50</f>
        <v>6</v>
      </c>
      <c r="D52" s="12">
        <f>D49+D51+D50</f>
        <v>4</v>
      </c>
      <c r="E52" s="12">
        <f>E49+E51+E50</f>
        <v>2</v>
      </c>
      <c r="F52" s="12">
        <f>SUM(F49)</f>
        <v>0</v>
      </c>
      <c r="G52" s="12">
        <f t="shared" ref="G52:M52" si="7">SUM(G49+G50+G51)</f>
        <v>1</v>
      </c>
      <c r="H52" s="12">
        <f t="shared" si="7"/>
        <v>0</v>
      </c>
      <c r="I52" s="12">
        <f t="shared" si="7"/>
        <v>0</v>
      </c>
      <c r="J52" s="12">
        <f t="shared" si="7"/>
        <v>4</v>
      </c>
      <c r="K52" s="12">
        <f t="shared" si="7"/>
        <v>0</v>
      </c>
      <c r="L52" s="12">
        <f t="shared" si="7"/>
        <v>0</v>
      </c>
      <c r="M52" s="12">
        <f t="shared" si="7"/>
        <v>1</v>
      </c>
      <c r="N52" s="63"/>
    </row>
    <row r="53" spans="1:14" x14ac:dyDescent="0.25">
      <c r="A53" s="53" t="s">
        <v>35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63"/>
    </row>
    <row r="54" spans="1:14" x14ac:dyDescent="0.25">
      <c r="A54" s="59" t="s">
        <v>13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3"/>
    </row>
    <row r="55" spans="1:14" x14ac:dyDescent="0.25">
      <c r="A55" s="59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63"/>
    </row>
    <row r="56" spans="1:14" x14ac:dyDescent="0.25">
      <c r="A56" s="56" t="s">
        <v>16</v>
      </c>
      <c r="B56" s="64">
        <v>13.61</v>
      </c>
      <c r="C56" s="64">
        <v>16</v>
      </c>
      <c r="D56" s="64">
        <v>10</v>
      </c>
      <c r="E56" s="64">
        <v>6</v>
      </c>
      <c r="F56" s="64">
        <v>0</v>
      </c>
      <c r="G56" s="64">
        <v>2</v>
      </c>
      <c r="H56" s="64">
        <v>0</v>
      </c>
      <c r="I56" s="64">
        <v>1</v>
      </c>
      <c r="J56" s="64">
        <v>11</v>
      </c>
      <c r="K56" s="64">
        <v>0</v>
      </c>
      <c r="L56" s="64">
        <v>2</v>
      </c>
      <c r="M56" s="64">
        <v>0</v>
      </c>
      <c r="N56" s="63"/>
    </row>
    <row r="57" spans="1:14" x14ac:dyDescent="0.25">
      <c r="A57" s="57" t="s">
        <v>18</v>
      </c>
      <c r="B57" s="12">
        <f>SUM(B54:B56)</f>
        <v>13.61</v>
      </c>
      <c r="C57" s="12">
        <f>SUM(C54:C56)</f>
        <v>16</v>
      </c>
      <c r="D57" s="12">
        <f>SUM(D54:D56)</f>
        <v>10</v>
      </c>
      <c r="E57" s="12">
        <f>SUM(E54:E56)</f>
        <v>6</v>
      </c>
      <c r="F57" s="12">
        <f>SUM(F54:F56)</f>
        <v>0</v>
      </c>
      <c r="G57" s="12">
        <f t="shared" ref="G57:M57" si="8">SUM(G54:G56)</f>
        <v>2</v>
      </c>
      <c r="H57" s="12">
        <f t="shared" si="8"/>
        <v>0</v>
      </c>
      <c r="I57" s="12">
        <f t="shared" si="8"/>
        <v>1</v>
      </c>
      <c r="J57" s="12">
        <f t="shared" si="8"/>
        <v>11</v>
      </c>
      <c r="K57" s="12">
        <f t="shared" si="8"/>
        <v>0</v>
      </c>
      <c r="L57" s="12">
        <f t="shared" si="8"/>
        <v>2</v>
      </c>
      <c r="M57" s="12">
        <f t="shared" si="8"/>
        <v>0</v>
      </c>
      <c r="N57" s="63"/>
    </row>
    <row r="58" spans="1:14" x14ac:dyDescent="0.25">
      <c r="A58" s="61" t="s">
        <v>38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63"/>
    </row>
    <row r="59" spans="1:14" x14ac:dyDescent="0.25">
      <c r="A59" s="59" t="s">
        <v>13</v>
      </c>
      <c r="B59" s="64">
        <v>8</v>
      </c>
      <c r="C59" s="64">
        <v>8</v>
      </c>
      <c r="D59" s="64">
        <v>2</v>
      </c>
      <c r="E59" s="64">
        <v>6</v>
      </c>
      <c r="F59" s="64">
        <v>0</v>
      </c>
      <c r="G59" s="64">
        <v>2</v>
      </c>
      <c r="H59" s="64">
        <v>1</v>
      </c>
      <c r="I59" s="64">
        <v>0</v>
      </c>
      <c r="J59" s="64">
        <v>5</v>
      </c>
      <c r="K59" s="64">
        <v>0</v>
      </c>
      <c r="L59" s="64">
        <v>0</v>
      </c>
      <c r="M59" s="64">
        <v>0</v>
      </c>
      <c r="N59" s="63"/>
    </row>
    <row r="60" spans="1:14" x14ac:dyDescent="0.25">
      <c r="A60" s="59" t="s">
        <v>36</v>
      </c>
      <c r="B60" s="64">
        <v>7</v>
      </c>
      <c r="C60" s="64">
        <v>7</v>
      </c>
      <c r="D60" s="64">
        <v>2</v>
      </c>
      <c r="E60" s="64">
        <v>5</v>
      </c>
      <c r="F60" s="64">
        <v>0</v>
      </c>
      <c r="G60" s="64">
        <v>1</v>
      </c>
      <c r="H60" s="64">
        <v>0</v>
      </c>
      <c r="I60" s="64">
        <v>1</v>
      </c>
      <c r="J60" s="64">
        <v>5</v>
      </c>
      <c r="K60" s="64">
        <v>0</v>
      </c>
      <c r="L60" s="64">
        <v>0</v>
      </c>
      <c r="M60" s="64">
        <v>0</v>
      </c>
      <c r="N60" s="63"/>
    </row>
    <row r="61" spans="1:14" x14ac:dyDescent="0.25">
      <c r="A61" s="56" t="s">
        <v>15</v>
      </c>
      <c r="B61" s="64">
        <v>5</v>
      </c>
      <c r="C61" s="64">
        <v>5</v>
      </c>
      <c r="D61" s="64">
        <v>3</v>
      </c>
      <c r="E61" s="64">
        <v>2</v>
      </c>
      <c r="F61" s="64">
        <v>1</v>
      </c>
      <c r="G61" s="64">
        <v>0</v>
      </c>
      <c r="H61" s="64">
        <v>0</v>
      </c>
      <c r="I61" s="64">
        <v>1</v>
      </c>
      <c r="J61" s="64">
        <v>3</v>
      </c>
      <c r="K61" s="64">
        <v>0</v>
      </c>
      <c r="L61" s="64">
        <v>0</v>
      </c>
      <c r="M61" s="64">
        <v>0</v>
      </c>
      <c r="N61" s="63"/>
    </row>
    <row r="62" spans="1:14" x14ac:dyDescent="0.25">
      <c r="A62" s="56" t="s">
        <v>16</v>
      </c>
      <c r="B62" s="64">
        <v>2.5</v>
      </c>
      <c r="C62" s="64">
        <v>4</v>
      </c>
      <c r="D62" s="64">
        <v>2</v>
      </c>
      <c r="E62" s="64">
        <v>2</v>
      </c>
      <c r="F62" s="64">
        <v>0</v>
      </c>
      <c r="G62" s="64">
        <v>1</v>
      </c>
      <c r="H62" s="64">
        <v>0</v>
      </c>
      <c r="I62" s="64">
        <v>0</v>
      </c>
      <c r="J62" s="64">
        <v>2</v>
      </c>
      <c r="K62" s="64">
        <v>1</v>
      </c>
      <c r="L62" s="64">
        <v>0</v>
      </c>
      <c r="M62" s="64">
        <v>0</v>
      </c>
      <c r="N62" s="63"/>
    </row>
    <row r="63" spans="1:14" x14ac:dyDescent="0.25">
      <c r="A63" s="56" t="s">
        <v>17</v>
      </c>
      <c r="B63" s="64">
        <v>1</v>
      </c>
      <c r="C63" s="64">
        <v>2</v>
      </c>
      <c r="D63" s="64">
        <v>1</v>
      </c>
      <c r="E63" s="64">
        <v>1</v>
      </c>
      <c r="F63" s="64">
        <v>0</v>
      </c>
      <c r="G63" s="64">
        <v>0</v>
      </c>
      <c r="H63" s="64">
        <v>0</v>
      </c>
      <c r="I63" s="64">
        <v>0</v>
      </c>
      <c r="J63" s="64">
        <v>1</v>
      </c>
      <c r="K63" s="64">
        <v>1</v>
      </c>
      <c r="L63" s="64">
        <v>0</v>
      </c>
      <c r="M63" s="64">
        <v>0</v>
      </c>
      <c r="N63" s="63"/>
    </row>
    <row r="64" spans="1:14" x14ac:dyDescent="0.25">
      <c r="A64" s="60" t="s">
        <v>18</v>
      </c>
      <c r="B64" s="26">
        <f>B59+B60+B61+B62+B63</f>
        <v>23.5</v>
      </c>
      <c r="C64" s="26">
        <f>C59+C60+C61+C62+C63</f>
        <v>26</v>
      </c>
      <c r="D64" s="26">
        <f>D59+D60+D61+D62+D63</f>
        <v>10</v>
      </c>
      <c r="E64" s="26">
        <f>E59+E60+E61+E62+E63</f>
        <v>16</v>
      </c>
      <c r="F64" s="26">
        <f>F59+F60+F61+F62+F63</f>
        <v>1</v>
      </c>
      <c r="G64" s="26">
        <f t="shared" ref="G64:M64" si="9">G59+G60+G61+G62+G63</f>
        <v>4</v>
      </c>
      <c r="H64" s="26">
        <f t="shared" si="9"/>
        <v>1</v>
      </c>
      <c r="I64" s="26">
        <f t="shared" si="9"/>
        <v>2</v>
      </c>
      <c r="J64" s="26">
        <f t="shared" si="9"/>
        <v>16</v>
      </c>
      <c r="K64" s="26">
        <f t="shared" si="9"/>
        <v>2</v>
      </c>
      <c r="L64" s="26">
        <f t="shared" si="9"/>
        <v>0</v>
      </c>
      <c r="M64" s="26">
        <f t="shared" si="9"/>
        <v>0</v>
      </c>
      <c r="N64" s="63"/>
    </row>
    <row r="65" spans="1:14" ht="15.75" x14ac:dyDescent="0.25">
      <c r="A65" s="71" t="s">
        <v>42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63"/>
    </row>
    <row r="66" spans="1:14" x14ac:dyDescent="0.25">
      <c r="A66" s="56" t="s">
        <v>13</v>
      </c>
      <c r="B66" s="5">
        <f>B5+B12+B32+B19+B25+B38+B54+B59</f>
        <v>126.25</v>
      </c>
      <c r="C66" s="5">
        <f t="shared" ref="C66:M66" si="10">C5+C12+C32+C19+C25+C38+C54+C59</f>
        <v>129</v>
      </c>
      <c r="D66" s="5">
        <f t="shared" si="10"/>
        <v>51</v>
      </c>
      <c r="E66" s="5">
        <f t="shared" si="10"/>
        <v>78</v>
      </c>
      <c r="F66" s="5">
        <f t="shared" si="10"/>
        <v>0</v>
      </c>
      <c r="G66" s="5">
        <f t="shared" si="10"/>
        <v>20</v>
      </c>
      <c r="H66" s="5">
        <f t="shared" si="10"/>
        <v>9</v>
      </c>
      <c r="I66" s="5">
        <f t="shared" si="10"/>
        <v>5</v>
      </c>
      <c r="J66" s="5">
        <f t="shared" si="10"/>
        <v>95</v>
      </c>
      <c r="K66" s="5">
        <f t="shared" si="10"/>
        <v>0</v>
      </c>
      <c r="L66" s="5">
        <f t="shared" si="10"/>
        <v>0</v>
      </c>
      <c r="M66" s="5">
        <f t="shared" si="10"/>
        <v>0</v>
      </c>
      <c r="N66" s="63"/>
    </row>
    <row r="67" spans="1:14" x14ac:dyDescent="0.25">
      <c r="A67" s="56" t="s">
        <v>14</v>
      </c>
      <c r="B67" s="5">
        <f t="shared" ref="B67:M67" si="11">B6+B13+B33+B20+B26+B39+B49+B55+B60</f>
        <v>234.1</v>
      </c>
      <c r="C67" s="5">
        <f t="shared" si="11"/>
        <v>241</v>
      </c>
      <c r="D67" s="5">
        <f t="shared" si="11"/>
        <v>120</v>
      </c>
      <c r="E67" s="5">
        <f t="shared" si="11"/>
        <v>121</v>
      </c>
      <c r="F67" s="5">
        <f t="shared" si="11"/>
        <v>0</v>
      </c>
      <c r="G67" s="5">
        <f t="shared" si="11"/>
        <v>48</v>
      </c>
      <c r="H67" s="5">
        <f t="shared" si="11"/>
        <v>17</v>
      </c>
      <c r="I67" s="5">
        <f t="shared" si="11"/>
        <v>16</v>
      </c>
      <c r="J67" s="5">
        <f t="shared" si="11"/>
        <v>156</v>
      </c>
      <c r="K67" s="5">
        <f t="shared" si="11"/>
        <v>3</v>
      </c>
      <c r="L67" s="5">
        <f t="shared" si="11"/>
        <v>0</v>
      </c>
      <c r="M67" s="5">
        <f t="shared" si="11"/>
        <v>1</v>
      </c>
      <c r="N67" s="63"/>
    </row>
    <row r="68" spans="1:14" x14ac:dyDescent="0.25">
      <c r="A68" s="56" t="s">
        <v>15</v>
      </c>
      <c r="B68" s="5">
        <f t="shared" ref="B68:M68" si="12">B7+B14+B34+B21+B27+B40+B50+B61</f>
        <v>125.5</v>
      </c>
      <c r="C68" s="5">
        <f t="shared" si="12"/>
        <v>127</v>
      </c>
      <c r="D68" s="5">
        <f t="shared" si="12"/>
        <v>70</v>
      </c>
      <c r="E68" s="5">
        <f t="shared" si="12"/>
        <v>57</v>
      </c>
      <c r="F68" s="5">
        <f t="shared" si="12"/>
        <v>1</v>
      </c>
      <c r="G68" s="5">
        <f t="shared" si="12"/>
        <v>22</v>
      </c>
      <c r="H68" s="5">
        <f t="shared" si="12"/>
        <v>11</v>
      </c>
      <c r="I68" s="5">
        <f t="shared" si="12"/>
        <v>10</v>
      </c>
      <c r="J68" s="5">
        <f t="shared" si="12"/>
        <v>62</v>
      </c>
      <c r="K68" s="5">
        <f t="shared" si="12"/>
        <v>20</v>
      </c>
      <c r="L68" s="5">
        <f t="shared" si="12"/>
        <v>0</v>
      </c>
      <c r="M68" s="5">
        <f t="shared" si="12"/>
        <v>1</v>
      </c>
      <c r="N68" s="63"/>
    </row>
    <row r="69" spans="1:14" x14ac:dyDescent="0.25">
      <c r="A69" s="56" t="s">
        <v>16</v>
      </c>
      <c r="B69" s="5">
        <f t="shared" ref="B69:M69" si="13">B8+B15+B35+B22+B28+B41+B45+B51+B56+B62</f>
        <v>350.97</v>
      </c>
      <c r="C69" s="5">
        <f t="shared" si="13"/>
        <v>526</v>
      </c>
      <c r="D69" s="5">
        <f t="shared" si="13"/>
        <v>284</v>
      </c>
      <c r="E69" s="5">
        <f t="shared" si="13"/>
        <v>242</v>
      </c>
      <c r="F69" s="5">
        <f t="shared" si="13"/>
        <v>1</v>
      </c>
      <c r="G69" s="5">
        <f t="shared" si="13"/>
        <v>37</v>
      </c>
      <c r="H69" s="5">
        <f t="shared" si="13"/>
        <v>28</v>
      </c>
      <c r="I69" s="5">
        <f t="shared" si="13"/>
        <v>21</v>
      </c>
      <c r="J69" s="5">
        <f t="shared" si="13"/>
        <v>405</v>
      </c>
      <c r="K69" s="5">
        <f t="shared" si="13"/>
        <v>11</v>
      </c>
      <c r="L69" s="5">
        <f t="shared" si="13"/>
        <v>20</v>
      </c>
      <c r="M69" s="5">
        <f t="shared" si="13"/>
        <v>3</v>
      </c>
      <c r="N69" s="63"/>
    </row>
    <row r="70" spans="1:14" x14ac:dyDescent="0.25">
      <c r="A70" s="56" t="s">
        <v>17</v>
      </c>
      <c r="B70" s="5">
        <f t="shared" ref="B70:L70" si="14">B9+B16+B29+B42+B46+B63</f>
        <v>53.17</v>
      </c>
      <c r="C70" s="5">
        <f t="shared" si="14"/>
        <v>112</v>
      </c>
      <c r="D70" s="5">
        <f t="shared" si="14"/>
        <v>98</v>
      </c>
      <c r="E70" s="5">
        <f t="shared" si="14"/>
        <v>14</v>
      </c>
      <c r="F70" s="5">
        <f t="shared" si="14"/>
        <v>0</v>
      </c>
      <c r="G70" s="5">
        <f t="shared" si="14"/>
        <v>4</v>
      </c>
      <c r="H70" s="5">
        <f t="shared" si="14"/>
        <v>8</v>
      </c>
      <c r="I70" s="5">
        <f t="shared" si="14"/>
        <v>1</v>
      </c>
      <c r="J70" s="5">
        <f t="shared" si="14"/>
        <v>88</v>
      </c>
      <c r="K70" s="5">
        <f t="shared" si="14"/>
        <v>3</v>
      </c>
      <c r="L70" s="5">
        <f t="shared" si="14"/>
        <v>7</v>
      </c>
      <c r="M70" s="5">
        <f>M9+M16+M29+M42+M46+M63</f>
        <v>1</v>
      </c>
      <c r="N70" s="63"/>
    </row>
    <row r="71" spans="1:14" x14ac:dyDescent="0.25">
      <c r="A71" s="57" t="s">
        <v>18</v>
      </c>
      <c r="B71" s="26">
        <f>SUM(B66:B70)</f>
        <v>889.99</v>
      </c>
      <c r="C71" s="26">
        <f>SUM(C66:C70)</f>
        <v>1135</v>
      </c>
      <c r="D71" s="26">
        <f t="shared" ref="D71:K71" si="15">SUM(D66:D70)</f>
        <v>623</v>
      </c>
      <c r="E71" s="26">
        <f t="shared" si="15"/>
        <v>512</v>
      </c>
      <c r="F71" s="26">
        <f t="shared" si="15"/>
        <v>2</v>
      </c>
      <c r="G71" s="26">
        <f t="shared" si="15"/>
        <v>131</v>
      </c>
      <c r="H71" s="26">
        <f t="shared" si="15"/>
        <v>73</v>
      </c>
      <c r="I71" s="26">
        <f t="shared" si="15"/>
        <v>53</v>
      </c>
      <c r="J71" s="26">
        <f t="shared" si="15"/>
        <v>806</v>
      </c>
      <c r="K71" s="26">
        <f t="shared" si="15"/>
        <v>37</v>
      </c>
      <c r="L71" s="26">
        <f>SUM(L66:L70)</f>
        <v>27</v>
      </c>
      <c r="M71" s="26">
        <f>SUM(M66:M70)</f>
        <v>6</v>
      </c>
      <c r="N71" s="63"/>
    </row>
  </sheetData>
  <pageMargins left="0.7" right="0.7" top="0.75" bottom="0.75" header="0.3" footer="0.3"/>
  <pageSetup scale="80" orientation="landscape" r:id="rId1"/>
  <headerFooter>
    <oddHeader>&amp;L&amp;"-,Bold"Faculty and Staff &amp;C&amp;"-,Bold"Table 45 &amp;R&amp;"-,Bold"Faculty Diversity Summary of Faculty Rank by College</oddHeader>
    <oddFooter>&amp;L&amp;"-,Bold"Office of Institutional Research, UMass Boston</oddFooter>
  </headerFooter>
  <rowBreaks count="1" manualBreakCount="1">
    <brk id="36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"/>
  <sheetViews>
    <sheetView zoomScaleNormal="100" workbookViewId="0">
      <pane ySplit="3" topLeftCell="A4" activePane="bottomLeft" state="frozen"/>
      <selection pane="bottomLeft" activeCell="T87" sqref="T87"/>
    </sheetView>
  </sheetViews>
  <sheetFormatPr defaultColWidth="11.42578125" defaultRowHeight="15" x14ac:dyDescent="0.25"/>
  <cols>
    <col min="1" max="1" width="25.7109375" customWidth="1"/>
    <col min="2" max="2" width="6.140625" customWidth="1"/>
    <col min="3" max="3" width="5.85546875" customWidth="1"/>
    <col min="4" max="4" width="8.140625" customWidth="1"/>
    <col min="5" max="5" width="6.42578125" customWidth="1"/>
    <col min="6" max="6" width="15.42578125" customWidth="1"/>
    <col min="7" max="7" width="7" customWidth="1"/>
    <col min="8" max="8" width="10.140625" customWidth="1"/>
    <col min="9" max="9" width="8.85546875" customWidth="1"/>
    <col min="10" max="10" width="7.7109375" customWidth="1"/>
    <col min="11" max="11" width="10.42578125" customWidth="1"/>
    <col min="12" max="12" width="10" customWidth="1"/>
    <col min="13" max="256" width="8.85546875" customWidth="1"/>
  </cols>
  <sheetData>
    <row r="1" spans="1:14" s="1" customFormat="1" ht="18.75" x14ac:dyDescent="0.3">
      <c r="A1" s="10" t="s">
        <v>45</v>
      </c>
      <c r="B1" s="7"/>
      <c r="C1" s="7"/>
      <c r="D1" s="7"/>
      <c r="E1" s="7"/>
      <c r="F1" s="24"/>
      <c r="G1" s="4"/>
      <c r="H1" s="4"/>
      <c r="I1" s="4"/>
      <c r="J1" s="4"/>
      <c r="K1" s="4"/>
      <c r="L1" s="4"/>
    </row>
    <row r="3" spans="1:14" s="2" customFormat="1" ht="51.75" customHeight="1" thickBot="1" x14ac:dyDescent="0.3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</row>
    <row r="4" spans="1:14" ht="15.75" x14ac:dyDescent="0.25">
      <c r="A4" s="53" t="s">
        <v>12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5.75" x14ac:dyDescent="0.25">
      <c r="A5" s="56" t="s">
        <v>13</v>
      </c>
      <c r="B5" s="13">
        <v>52.5</v>
      </c>
      <c r="C5" s="13">
        <v>54</v>
      </c>
      <c r="D5" s="13">
        <v>27</v>
      </c>
      <c r="E5" s="13">
        <v>27</v>
      </c>
      <c r="F5" s="14">
        <v>0</v>
      </c>
      <c r="G5" s="15">
        <v>6</v>
      </c>
      <c r="H5" s="15">
        <v>4</v>
      </c>
      <c r="I5" s="15">
        <v>2</v>
      </c>
      <c r="J5" s="15">
        <v>42</v>
      </c>
      <c r="K5" s="14">
        <v>0</v>
      </c>
      <c r="L5" s="14">
        <v>0</v>
      </c>
      <c r="M5" s="14">
        <v>0</v>
      </c>
      <c r="N5" s="63"/>
    </row>
    <row r="6" spans="1:14" ht="15.75" x14ac:dyDescent="0.25">
      <c r="A6" s="56" t="s">
        <v>14</v>
      </c>
      <c r="B6" s="13">
        <v>102</v>
      </c>
      <c r="C6" s="13">
        <v>103</v>
      </c>
      <c r="D6" s="13">
        <v>55</v>
      </c>
      <c r="E6" s="13">
        <v>48</v>
      </c>
      <c r="F6" s="14">
        <v>0</v>
      </c>
      <c r="G6" s="15">
        <v>10</v>
      </c>
      <c r="H6" s="15">
        <v>8</v>
      </c>
      <c r="I6" s="15">
        <v>11</v>
      </c>
      <c r="J6" s="15">
        <v>73</v>
      </c>
      <c r="K6" s="15">
        <v>1</v>
      </c>
      <c r="L6" s="15">
        <v>0</v>
      </c>
      <c r="M6" s="15">
        <v>0</v>
      </c>
      <c r="N6" s="63"/>
    </row>
    <row r="7" spans="1:14" ht="15.75" x14ac:dyDescent="0.25">
      <c r="A7" s="56" t="s">
        <v>15</v>
      </c>
      <c r="B7" s="13">
        <v>61</v>
      </c>
      <c r="C7" s="13">
        <v>61</v>
      </c>
      <c r="D7" s="13">
        <v>40</v>
      </c>
      <c r="E7" s="13">
        <v>21</v>
      </c>
      <c r="F7" s="14">
        <v>0</v>
      </c>
      <c r="G7" s="15">
        <v>10</v>
      </c>
      <c r="H7" s="15">
        <v>5</v>
      </c>
      <c r="I7" s="15">
        <v>9</v>
      </c>
      <c r="J7" s="15">
        <v>31</v>
      </c>
      <c r="K7" s="15">
        <v>6</v>
      </c>
      <c r="L7" s="15">
        <v>0</v>
      </c>
      <c r="M7" s="15">
        <v>0</v>
      </c>
      <c r="N7" s="63"/>
    </row>
    <row r="8" spans="1:14" ht="15.75" x14ac:dyDescent="0.25">
      <c r="A8" s="56" t="s">
        <v>16</v>
      </c>
      <c r="B8" s="13">
        <v>158.66999999999999</v>
      </c>
      <c r="C8" s="13">
        <v>238</v>
      </c>
      <c r="D8" s="13">
        <v>128</v>
      </c>
      <c r="E8" s="13">
        <v>110</v>
      </c>
      <c r="F8" s="14">
        <v>0</v>
      </c>
      <c r="G8" s="15">
        <v>15</v>
      </c>
      <c r="H8" s="15">
        <v>9</v>
      </c>
      <c r="I8" s="15">
        <v>6</v>
      </c>
      <c r="J8" s="15">
        <v>190</v>
      </c>
      <c r="K8" s="15">
        <v>9</v>
      </c>
      <c r="L8" s="15">
        <v>9</v>
      </c>
      <c r="M8" s="15">
        <v>0</v>
      </c>
      <c r="N8" s="63"/>
    </row>
    <row r="9" spans="1:14" ht="15.75" x14ac:dyDescent="0.25">
      <c r="A9" s="56" t="s">
        <v>17</v>
      </c>
      <c r="B9" s="13">
        <v>25</v>
      </c>
      <c r="C9" s="13">
        <v>25</v>
      </c>
      <c r="D9" s="13">
        <v>12</v>
      </c>
      <c r="E9" s="13">
        <v>13</v>
      </c>
      <c r="F9" s="14">
        <v>0</v>
      </c>
      <c r="G9" s="14">
        <v>0</v>
      </c>
      <c r="H9" s="14">
        <v>1</v>
      </c>
      <c r="I9" s="14">
        <v>1</v>
      </c>
      <c r="J9" s="14">
        <v>22</v>
      </c>
      <c r="K9" s="14">
        <v>1</v>
      </c>
      <c r="L9" s="14">
        <v>0</v>
      </c>
      <c r="M9" s="15">
        <v>0</v>
      </c>
      <c r="N9" s="63"/>
    </row>
    <row r="10" spans="1:14" x14ac:dyDescent="0.25">
      <c r="A10" s="57" t="s">
        <v>18</v>
      </c>
      <c r="B10" s="12">
        <f>SUM(B5:B9)</f>
        <v>399.16999999999996</v>
      </c>
      <c r="C10" s="12">
        <f t="shared" ref="C10:K10" si="0">SUM(C5:C9)</f>
        <v>481</v>
      </c>
      <c r="D10" s="12">
        <f t="shared" si="0"/>
        <v>262</v>
      </c>
      <c r="E10" s="12">
        <f>SUM(E5:E9)</f>
        <v>219</v>
      </c>
      <c r="F10" s="12">
        <f t="shared" si="0"/>
        <v>0</v>
      </c>
      <c r="G10" s="12">
        <f t="shared" si="0"/>
        <v>41</v>
      </c>
      <c r="H10" s="12">
        <f t="shared" si="0"/>
        <v>27</v>
      </c>
      <c r="I10" s="12">
        <f t="shared" si="0"/>
        <v>29</v>
      </c>
      <c r="J10" s="12">
        <f t="shared" si="0"/>
        <v>358</v>
      </c>
      <c r="K10" s="12">
        <f t="shared" si="0"/>
        <v>17</v>
      </c>
      <c r="L10" s="12">
        <f>SUM(L5:L9)</f>
        <v>9</v>
      </c>
      <c r="M10" s="12">
        <f>SUM(M5:M9)</f>
        <v>0</v>
      </c>
      <c r="N10" s="63"/>
    </row>
    <row r="11" spans="1:14" x14ac:dyDescent="0.25">
      <c r="A11" s="53" t="s">
        <v>19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63"/>
    </row>
    <row r="12" spans="1:14" ht="15.75" x14ac:dyDescent="0.25">
      <c r="A12" s="56" t="s">
        <v>13</v>
      </c>
      <c r="B12" s="13">
        <v>24</v>
      </c>
      <c r="C12" s="13">
        <v>24</v>
      </c>
      <c r="D12" s="13">
        <v>4</v>
      </c>
      <c r="E12" s="13">
        <v>20</v>
      </c>
      <c r="F12" s="14">
        <v>0</v>
      </c>
      <c r="G12" s="15">
        <v>5</v>
      </c>
      <c r="H12" s="15">
        <v>1</v>
      </c>
      <c r="I12" s="15">
        <v>0</v>
      </c>
      <c r="J12" s="15">
        <v>18</v>
      </c>
      <c r="K12" s="14">
        <v>0</v>
      </c>
      <c r="L12" s="14">
        <v>0</v>
      </c>
      <c r="M12" s="15">
        <v>0</v>
      </c>
      <c r="N12" s="63"/>
    </row>
    <row r="13" spans="1:14" ht="15.75" x14ac:dyDescent="0.25">
      <c r="A13" s="56" t="s">
        <v>14</v>
      </c>
      <c r="B13" s="13">
        <v>40.5</v>
      </c>
      <c r="C13" s="13">
        <v>41</v>
      </c>
      <c r="D13" s="13">
        <v>9</v>
      </c>
      <c r="E13" s="13">
        <v>32</v>
      </c>
      <c r="F13" s="14">
        <v>0</v>
      </c>
      <c r="G13" s="15">
        <v>11</v>
      </c>
      <c r="H13" s="14">
        <v>0</v>
      </c>
      <c r="I13" s="15">
        <v>3</v>
      </c>
      <c r="J13" s="15">
        <v>26</v>
      </c>
      <c r="K13" s="14">
        <v>1</v>
      </c>
      <c r="L13" s="15">
        <v>0</v>
      </c>
      <c r="M13" s="15">
        <v>0</v>
      </c>
      <c r="N13" s="63"/>
    </row>
    <row r="14" spans="1:14" ht="15.75" x14ac:dyDescent="0.25">
      <c r="A14" s="56" t="s">
        <v>15</v>
      </c>
      <c r="B14" s="13">
        <v>25.67</v>
      </c>
      <c r="C14" s="13">
        <v>26</v>
      </c>
      <c r="D14" s="13">
        <v>8</v>
      </c>
      <c r="E14" s="13">
        <v>18</v>
      </c>
      <c r="F14" s="14">
        <v>0</v>
      </c>
      <c r="G14" s="15">
        <v>4</v>
      </c>
      <c r="H14" s="14">
        <v>1</v>
      </c>
      <c r="I14" s="14">
        <v>1</v>
      </c>
      <c r="J14" s="15">
        <v>16</v>
      </c>
      <c r="K14" s="14">
        <v>4</v>
      </c>
      <c r="L14" s="15">
        <v>0</v>
      </c>
      <c r="M14" s="15">
        <v>0</v>
      </c>
      <c r="N14" s="63"/>
    </row>
    <row r="15" spans="1:14" ht="15.75" x14ac:dyDescent="0.25">
      <c r="A15" s="56" t="s">
        <v>16</v>
      </c>
      <c r="B15" s="13">
        <v>50.07</v>
      </c>
      <c r="C15" s="13">
        <v>68</v>
      </c>
      <c r="D15" s="13">
        <v>28</v>
      </c>
      <c r="E15" s="13">
        <v>40</v>
      </c>
      <c r="F15" s="14">
        <v>0</v>
      </c>
      <c r="G15" s="15">
        <v>11</v>
      </c>
      <c r="H15" s="15">
        <v>4</v>
      </c>
      <c r="I15" s="15">
        <v>1</v>
      </c>
      <c r="J15" s="15">
        <v>46</v>
      </c>
      <c r="K15" s="15">
        <v>4</v>
      </c>
      <c r="L15" s="15">
        <v>2</v>
      </c>
      <c r="M15" s="15">
        <v>0</v>
      </c>
      <c r="N15" s="63"/>
    </row>
    <row r="16" spans="1:14" ht="15.75" x14ac:dyDescent="0.25">
      <c r="A16" s="56" t="s">
        <v>17</v>
      </c>
      <c r="B16" s="13">
        <v>8</v>
      </c>
      <c r="C16" s="13">
        <v>8</v>
      </c>
      <c r="D16" s="13">
        <v>4</v>
      </c>
      <c r="E16" s="13">
        <v>4</v>
      </c>
      <c r="F16" s="14">
        <v>0</v>
      </c>
      <c r="G16" s="14">
        <v>1</v>
      </c>
      <c r="H16" s="14">
        <v>0</v>
      </c>
      <c r="I16" s="14">
        <v>1</v>
      </c>
      <c r="J16" s="14">
        <v>5</v>
      </c>
      <c r="K16" s="14">
        <v>1</v>
      </c>
      <c r="L16" s="14">
        <v>0</v>
      </c>
      <c r="M16" s="15">
        <v>0</v>
      </c>
      <c r="N16" s="63"/>
    </row>
    <row r="17" spans="1:14" x14ac:dyDescent="0.25">
      <c r="A17" s="57" t="s">
        <v>18</v>
      </c>
      <c r="B17" s="12">
        <f>SUM(B12:B16)</f>
        <v>148.24</v>
      </c>
      <c r="C17" s="12">
        <f t="shared" ref="C17:M17" si="1">SUM(C12:C16)</f>
        <v>167</v>
      </c>
      <c r="D17" s="12">
        <f t="shared" si="1"/>
        <v>53</v>
      </c>
      <c r="E17" s="12">
        <f t="shared" si="1"/>
        <v>114</v>
      </c>
      <c r="F17" s="12">
        <f t="shared" si="1"/>
        <v>0</v>
      </c>
      <c r="G17" s="12">
        <f t="shared" si="1"/>
        <v>32</v>
      </c>
      <c r="H17" s="12">
        <f t="shared" si="1"/>
        <v>6</v>
      </c>
      <c r="I17" s="12">
        <f t="shared" si="1"/>
        <v>6</v>
      </c>
      <c r="J17" s="12">
        <f t="shared" si="1"/>
        <v>111</v>
      </c>
      <c r="K17" s="12">
        <f t="shared" si="1"/>
        <v>10</v>
      </c>
      <c r="L17" s="12">
        <f t="shared" si="1"/>
        <v>2</v>
      </c>
      <c r="M17" s="12">
        <f t="shared" si="1"/>
        <v>0</v>
      </c>
      <c r="N17" s="63"/>
    </row>
    <row r="18" spans="1:14" x14ac:dyDescent="0.25">
      <c r="A18" s="53" t="s">
        <v>20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63"/>
    </row>
    <row r="19" spans="1:14" ht="15.75" x14ac:dyDescent="0.25">
      <c r="A19" s="56" t="s">
        <v>13</v>
      </c>
      <c r="B19" s="13">
        <v>10.17</v>
      </c>
      <c r="C19" s="13">
        <v>12</v>
      </c>
      <c r="D19" s="13">
        <v>6</v>
      </c>
      <c r="E19" s="13">
        <v>6</v>
      </c>
      <c r="F19" s="14">
        <v>0</v>
      </c>
      <c r="G19" s="15">
        <v>1</v>
      </c>
      <c r="H19" s="14">
        <v>0</v>
      </c>
      <c r="I19" s="15">
        <v>1</v>
      </c>
      <c r="J19" s="15">
        <v>10</v>
      </c>
      <c r="K19" s="14">
        <v>0</v>
      </c>
      <c r="L19" s="14">
        <v>0</v>
      </c>
      <c r="M19" s="15">
        <v>0</v>
      </c>
      <c r="N19" s="63"/>
    </row>
    <row r="20" spans="1:14" ht="15.75" x14ac:dyDescent="0.25">
      <c r="A20" s="56" t="s">
        <v>14</v>
      </c>
      <c r="B20" s="13">
        <v>19</v>
      </c>
      <c r="C20" s="13">
        <v>19</v>
      </c>
      <c r="D20" s="13">
        <v>13</v>
      </c>
      <c r="E20" s="13">
        <v>6</v>
      </c>
      <c r="F20" s="14">
        <v>0</v>
      </c>
      <c r="G20" s="15">
        <v>2</v>
      </c>
      <c r="H20" s="15">
        <v>4</v>
      </c>
      <c r="I20" s="15">
        <v>0</v>
      </c>
      <c r="J20" s="15">
        <v>13</v>
      </c>
      <c r="K20" s="14">
        <v>0</v>
      </c>
      <c r="L20" s="14">
        <v>0</v>
      </c>
      <c r="M20" s="15">
        <v>0</v>
      </c>
      <c r="N20" s="63"/>
    </row>
    <row r="21" spans="1:14" ht="15.75" x14ac:dyDescent="0.25">
      <c r="A21" s="56" t="s">
        <v>15</v>
      </c>
      <c r="B21" s="13">
        <v>17</v>
      </c>
      <c r="C21" s="13">
        <v>17</v>
      </c>
      <c r="D21" s="13">
        <v>14</v>
      </c>
      <c r="E21" s="13">
        <v>3</v>
      </c>
      <c r="F21" s="14">
        <v>0</v>
      </c>
      <c r="G21" s="15">
        <v>1</v>
      </c>
      <c r="H21" s="14">
        <v>1</v>
      </c>
      <c r="I21" s="15">
        <v>2</v>
      </c>
      <c r="J21" s="15">
        <v>10</v>
      </c>
      <c r="K21" s="14">
        <v>3</v>
      </c>
      <c r="L21" s="14">
        <v>0</v>
      </c>
      <c r="M21" s="15">
        <v>0</v>
      </c>
      <c r="N21" s="63"/>
    </row>
    <row r="22" spans="1:14" ht="15.75" x14ac:dyDescent="0.25">
      <c r="A22" s="56" t="s">
        <v>16</v>
      </c>
      <c r="B22" s="13">
        <v>18.88</v>
      </c>
      <c r="C22" s="13">
        <v>43</v>
      </c>
      <c r="D22" s="13">
        <v>32</v>
      </c>
      <c r="E22" s="13">
        <v>11</v>
      </c>
      <c r="F22" s="15">
        <v>0</v>
      </c>
      <c r="G22" s="15">
        <v>4</v>
      </c>
      <c r="H22" s="15">
        <v>6</v>
      </c>
      <c r="I22" s="15">
        <v>2</v>
      </c>
      <c r="J22" s="15">
        <v>29</v>
      </c>
      <c r="K22" s="15">
        <v>0</v>
      </c>
      <c r="L22" s="15">
        <v>2</v>
      </c>
      <c r="M22" s="15">
        <v>0</v>
      </c>
      <c r="N22" s="63"/>
    </row>
    <row r="23" spans="1:14" ht="15.75" x14ac:dyDescent="0.25">
      <c r="A23" s="56" t="s">
        <v>17</v>
      </c>
      <c r="B23" s="13">
        <v>1</v>
      </c>
      <c r="C23" s="13">
        <v>1</v>
      </c>
      <c r="D23" s="13">
        <v>1</v>
      </c>
      <c r="E23" s="13">
        <v>0</v>
      </c>
      <c r="F23" s="14">
        <v>0</v>
      </c>
      <c r="G23" s="14">
        <v>0</v>
      </c>
      <c r="H23" s="15">
        <v>0</v>
      </c>
      <c r="I23" s="14">
        <v>0</v>
      </c>
      <c r="J23" s="14">
        <v>1</v>
      </c>
      <c r="K23" s="14">
        <v>0</v>
      </c>
      <c r="L23" s="14">
        <v>0</v>
      </c>
      <c r="M23" s="15">
        <v>0</v>
      </c>
      <c r="N23" s="63"/>
    </row>
    <row r="24" spans="1:14" x14ac:dyDescent="0.25">
      <c r="A24" s="57" t="s">
        <v>18</v>
      </c>
      <c r="B24" s="12">
        <f>SUM(B19:B23)</f>
        <v>66.05</v>
      </c>
      <c r="C24" s="12">
        <f t="shared" ref="C24:M24" si="2">SUM(C19:C23)</f>
        <v>92</v>
      </c>
      <c r="D24" s="12">
        <f t="shared" si="2"/>
        <v>66</v>
      </c>
      <c r="E24" s="12">
        <f t="shared" si="2"/>
        <v>26</v>
      </c>
      <c r="F24" s="12">
        <f t="shared" si="2"/>
        <v>0</v>
      </c>
      <c r="G24" s="12">
        <f t="shared" si="2"/>
        <v>8</v>
      </c>
      <c r="H24" s="12">
        <f t="shared" si="2"/>
        <v>11</v>
      </c>
      <c r="I24" s="12">
        <f t="shared" si="2"/>
        <v>5</v>
      </c>
      <c r="J24" s="12">
        <f t="shared" si="2"/>
        <v>63</v>
      </c>
      <c r="K24" s="12">
        <f t="shared" si="2"/>
        <v>3</v>
      </c>
      <c r="L24" s="12">
        <f t="shared" si="2"/>
        <v>2</v>
      </c>
      <c r="M24" s="12">
        <f t="shared" si="2"/>
        <v>0</v>
      </c>
      <c r="N24" s="63"/>
    </row>
    <row r="25" spans="1:14" ht="15.75" customHeight="1" x14ac:dyDescent="0.25">
      <c r="A25" s="58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63"/>
    </row>
    <row r="26" spans="1:14" ht="15.75" x14ac:dyDescent="0.25">
      <c r="A26" s="56" t="s">
        <v>13</v>
      </c>
      <c r="B26" s="13">
        <v>8</v>
      </c>
      <c r="C26" s="13">
        <v>8</v>
      </c>
      <c r="D26" s="13">
        <v>1</v>
      </c>
      <c r="E26" s="13">
        <v>7</v>
      </c>
      <c r="F26" s="14">
        <v>0</v>
      </c>
      <c r="G26" s="15">
        <v>2</v>
      </c>
      <c r="H26" s="14">
        <v>1</v>
      </c>
      <c r="I26" s="14">
        <v>0</v>
      </c>
      <c r="J26" s="15">
        <v>5</v>
      </c>
      <c r="K26" s="14">
        <v>0</v>
      </c>
      <c r="L26" s="14">
        <v>0</v>
      </c>
      <c r="M26" s="15">
        <v>0</v>
      </c>
      <c r="N26" s="63"/>
    </row>
    <row r="27" spans="1:14" ht="15.75" x14ac:dyDescent="0.25">
      <c r="A27" s="56" t="s">
        <v>14</v>
      </c>
      <c r="B27" s="13">
        <v>32</v>
      </c>
      <c r="C27" s="13">
        <v>32</v>
      </c>
      <c r="D27" s="13">
        <v>9</v>
      </c>
      <c r="E27" s="13">
        <v>23</v>
      </c>
      <c r="F27" s="14">
        <v>0</v>
      </c>
      <c r="G27" s="15">
        <v>12</v>
      </c>
      <c r="H27" s="14">
        <v>0</v>
      </c>
      <c r="I27" s="14">
        <v>0</v>
      </c>
      <c r="J27" s="15">
        <v>18</v>
      </c>
      <c r="K27" s="15">
        <v>1</v>
      </c>
      <c r="L27" s="15">
        <v>0</v>
      </c>
      <c r="M27" s="15">
        <v>1</v>
      </c>
      <c r="N27" s="63"/>
    </row>
    <row r="28" spans="1:14" ht="15.75" x14ac:dyDescent="0.25">
      <c r="A28" s="56" t="s">
        <v>15</v>
      </c>
      <c r="B28" s="13">
        <v>18</v>
      </c>
      <c r="C28" s="13">
        <v>18</v>
      </c>
      <c r="D28" s="13">
        <v>8</v>
      </c>
      <c r="E28" s="13">
        <v>10</v>
      </c>
      <c r="F28" s="14">
        <v>0</v>
      </c>
      <c r="G28" s="15">
        <v>12</v>
      </c>
      <c r="H28" s="14">
        <v>1</v>
      </c>
      <c r="I28" s="14">
        <v>0</v>
      </c>
      <c r="J28" s="15">
        <v>3</v>
      </c>
      <c r="K28" s="15">
        <v>2</v>
      </c>
      <c r="L28" s="15">
        <v>0</v>
      </c>
      <c r="M28" s="15">
        <v>0</v>
      </c>
      <c r="N28" s="63"/>
    </row>
    <row r="29" spans="1:14" ht="15.75" x14ac:dyDescent="0.25">
      <c r="A29" s="56" t="s">
        <v>16</v>
      </c>
      <c r="B29" s="13">
        <v>29.25</v>
      </c>
      <c r="C29" s="13">
        <v>42</v>
      </c>
      <c r="D29" s="13">
        <v>15</v>
      </c>
      <c r="E29" s="13">
        <v>27</v>
      </c>
      <c r="F29" s="14">
        <v>0</v>
      </c>
      <c r="G29" s="15">
        <v>2</v>
      </c>
      <c r="H29" s="15">
        <v>2</v>
      </c>
      <c r="I29" s="15">
        <v>1</v>
      </c>
      <c r="J29" s="15">
        <v>36</v>
      </c>
      <c r="K29" s="15">
        <v>1</v>
      </c>
      <c r="L29" s="15">
        <v>0</v>
      </c>
      <c r="M29" s="15">
        <v>0</v>
      </c>
      <c r="N29" s="63"/>
    </row>
    <row r="30" spans="1:14" ht="15.75" x14ac:dyDescent="0.25">
      <c r="A30" s="56" t="s">
        <v>17</v>
      </c>
      <c r="B30" s="13">
        <v>1</v>
      </c>
      <c r="C30" s="13">
        <v>1</v>
      </c>
      <c r="D30" s="13">
        <v>0</v>
      </c>
      <c r="E30" s="13">
        <v>1</v>
      </c>
      <c r="F30" s="14">
        <v>0</v>
      </c>
      <c r="G30" s="14">
        <v>0</v>
      </c>
      <c r="H30" s="14">
        <v>0</v>
      </c>
      <c r="I30" s="14">
        <v>0</v>
      </c>
      <c r="J30" s="14">
        <v>1</v>
      </c>
      <c r="K30" s="15">
        <v>0</v>
      </c>
      <c r="L30" s="15">
        <v>0</v>
      </c>
      <c r="M30" s="15">
        <v>0</v>
      </c>
      <c r="N30" s="63"/>
    </row>
    <row r="31" spans="1:14" x14ac:dyDescent="0.25">
      <c r="A31" s="57" t="s">
        <v>18</v>
      </c>
      <c r="B31" s="12">
        <f t="shared" ref="B31:M31" si="3">SUM(B26:B30)</f>
        <v>88.25</v>
      </c>
      <c r="C31" s="12">
        <f t="shared" si="3"/>
        <v>101</v>
      </c>
      <c r="D31" s="12">
        <f t="shared" si="3"/>
        <v>33</v>
      </c>
      <c r="E31" s="12">
        <f t="shared" si="3"/>
        <v>68</v>
      </c>
      <c r="F31" s="12">
        <f t="shared" si="3"/>
        <v>0</v>
      </c>
      <c r="G31" s="12">
        <f t="shared" si="3"/>
        <v>28</v>
      </c>
      <c r="H31" s="12">
        <f t="shared" si="3"/>
        <v>4</v>
      </c>
      <c r="I31" s="12">
        <f t="shared" si="3"/>
        <v>1</v>
      </c>
      <c r="J31" s="12">
        <f t="shared" si="3"/>
        <v>63</v>
      </c>
      <c r="K31" s="12">
        <f t="shared" si="3"/>
        <v>4</v>
      </c>
      <c r="L31" s="12">
        <f t="shared" si="3"/>
        <v>0</v>
      </c>
      <c r="M31" s="12">
        <f t="shared" si="3"/>
        <v>1</v>
      </c>
      <c r="N31" s="63"/>
    </row>
    <row r="32" spans="1:14" x14ac:dyDescent="0.25">
      <c r="A32" s="53" t="s">
        <v>22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63"/>
    </row>
    <row r="33" spans="1:14" ht="15.75" x14ac:dyDescent="0.25">
      <c r="A33" s="56" t="s">
        <v>13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14">
        <v>0</v>
      </c>
      <c r="H33" s="14">
        <v>0</v>
      </c>
      <c r="I33" s="15">
        <v>0</v>
      </c>
      <c r="J33" s="15">
        <v>0</v>
      </c>
      <c r="K33" s="14">
        <v>0</v>
      </c>
      <c r="L33" s="14">
        <v>0</v>
      </c>
      <c r="M33" s="14">
        <v>0</v>
      </c>
      <c r="N33" s="63"/>
    </row>
    <row r="34" spans="1:14" ht="15.75" x14ac:dyDescent="0.25">
      <c r="A34" s="56" t="s">
        <v>14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15">
        <v>0</v>
      </c>
      <c r="H34" s="15">
        <v>0</v>
      </c>
      <c r="I34" s="15">
        <v>0</v>
      </c>
      <c r="J34" s="14">
        <v>0</v>
      </c>
      <c r="K34" s="14">
        <v>0</v>
      </c>
      <c r="L34" s="14">
        <v>0</v>
      </c>
      <c r="M34" s="14">
        <v>0</v>
      </c>
      <c r="N34" s="63"/>
    </row>
    <row r="35" spans="1:14" ht="15.75" x14ac:dyDescent="0.25">
      <c r="A35" s="56" t="s">
        <v>15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14">
        <v>0</v>
      </c>
      <c r="H35" s="14">
        <v>0</v>
      </c>
      <c r="I35" s="15">
        <v>0</v>
      </c>
      <c r="J35" s="14">
        <v>0</v>
      </c>
      <c r="K35" s="14">
        <v>0</v>
      </c>
      <c r="L35" s="14">
        <v>0</v>
      </c>
      <c r="M35" s="14">
        <v>0</v>
      </c>
      <c r="N35" s="63"/>
    </row>
    <row r="36" spans="1:14" ht="15.75" x14ac:dyDescent="0.25">
      <c r="A36" s="56" t="s">
        <v>16</v>
      </c>
      <c r="B36" s="13">
        <v>0</v>
      </c>
      <c r="C36" s="13">
        <v>0</v>
      </c>
      <c r="D36" s="13">
        <v>0</v>
      </c>
      <c r="E36" s="13">
        <v>0</v>
      </c>
      <c r="F36" s="14">
        <v>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63"/>
    </row>
    <row r="37" spans="1:14" x14ac:dyDescent="0.25">
      <c r="A37" s="57" t="s">
        <v>18</v>
      </c>
      <c r="B37" s="12">
        <f>SUM(B33:B36)</f>
        <v>0</v>
      </c>
      <c r="C37" s="12">
        <f t="shared" ref="C37:K37" si="4">SUM(C33:C36)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  <c r="H37" s="12">
        <f t="shared" si="4"/>
        <v>0</v>
      </c>
      <c r="I37" s="12">
        <f t="shared" si="4"/>
        <v>0</v>
      </c>
      <c r="J37" s="12">
        <f t="shared" si="4"/>
        <v>0</v>
      </c>
      <c r="K37" s="12">
        <f t="shared" si="4"/>
        <v>0</v>
      </c>
      <c r="L37" s="12">
        <f>SUM(L33:L36)</f>
        <v>0</v>
      </c>
      <c r="M37" s="12">
        <f>SUM(M33:M36)</f>
        <v>0</v>
      </c>
      <c r="N37" s="63"/>
    </row>
    <row r="38" spans="1:14" x14ac:dyDescent="0.25">
      <c r="A38" s="53" t="s">
        <v>23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63"/>
    </row>
    <row r="39" spans="1:14" ht="15.75" x14ac:dyDescent="0.25">
      <c r="A39" s="56" t="s">
        <v>13</v>
      </c>
      <c r="B39" s="13">
        <v>7</v>
      </c>
      <c r="C39" s="13">
        <v>7</v>
      </c>
      <c r="D39" s="13">
        <v>6</v>
      </c>
      <c r="E39" s="13">
        <v>1</v>
      </c>
      <c r="F39" s="14">
        <v>0</v>
      </c>
      <c r="G39" s="15">
        <v>1</v>
      </c>
      <c r="H39" s="14">
        <v>0</v>
      </c>
      <c r="I39" s="14">
        <v>0</v>
      </c>
      <c r="J39" s="15">
        <v>6</v>
      </c>
      <c r="K39" s="14">
        <v>0</v>
      </c>
      <c r="L39" s="14">
        <v>0</v>
      </c>
      <c r="M39" s="15">
        <v>0</v>
      </c>
      <c r="N39" s="63"/>
    </row>
    <row r="40" spans="1:14" ht="15.75" x14ac:dyDescent="0.25">
      <c r="A40" s="56" t="s">
        <v>14</v>
      </c>
      <c r="B40" s="13">
        <v>17</v>
      </c>
      <c r="C40" s="13">
        <v>17</v>
      </c>
      <c r="D40" s="13">
        <v>14</v>
      </c>
      <c r="E40" s="13">
        <v>3</v>
      </c>
      <c r="F40" s="14">
        <v>0</v>
      </c>
      <c r="G40" s="15">
        <v>4</v>
      </c>
      <c r="H40" s="15">
        <v>2</v>
      </c>
      <c r="I40" s="14">
        <v>1</v>
      </c>
      <c r="J40" s="15">
        <v>10</v>
      </c>
      <c r="K40" s="14">
        <v>0</v>
      </c>
      <c r="L40" s="14">
        <v>0</v>
      </c>
      <c r="M40" s="15">
        <v>0</v>
      </c>
      <c r="N40" s="63"/>
    </row>
    <row r="41" spans="1:14" ht="15.75" x14ac:dyDescent="0.25">
      <c r="A41" s="56" t="s">
        <v>15</v>
      </c>
      <c r="B41" s="13">
        <v>8</v>
      </c>
      <c r="C41" s="13">
        <v>8</v>
      </c>
      <c r="D41" s="13">
        <v>6</v>
      </c>
      <c r="E41" s="13">
        <v>2</v>
      </c>
      <c r="F41" s="14">
        <v>0</v>
      </c>
      <c r="G41" s="15">
        <v>2</v>
      </c>
      <c r="H41" s="15">
        <v>0</v>
      </c>
      <c r="I41" s="15">
        <v>0</v>
      </c>
      <c r="J41" s="15">
        <v>3</v>
      </c>
      <c r="K41" s="15">
        <v>3</v>
      </c>
      <c r="L41" s="15">
        <v>0</v>
      </c>
      <c r="M41" s="15">
        <v>0</v>
      </c>
      <c r="N41" s="63"/>
    </row>
    <row r="42" spans="1:14" ht="15.75" x14ac:dyDescent="0.25">
      <c r="A42" s="56" t="s">
        <v>16</v>
      </c>
      <c r="B42" s="13">
        <v>55.17</v>
      </c>
      <c r="C42" s="13">
        <v>112</v>
      </c>
      <c r="D42" s="13">
        <v>103</v>
      </c>
      <c r="E42" s="13">
        <v>9</v>
      </c>
      <c r="F42" s="14">
        <v>0</v>
      </c>
      <c r="G42" s="15">
        <v>3</v>
      </c>
      <c r="H42" s="15">
        <v>6</v>
      </c>
      <c r="I42" s="15">
        <v>3</v>
      </c>
      <c r="J42" s="15">
        <v>94</v>
      </c>
      <c r="K42" s="15">
        <v>0</v>
      </c>
      <c r="L42" s="15">
        <v>6</v>
      </c>
      <c r="M42" s="15">
        <v>0</v>
      </c>
      <c r="N42" s="63"/>
    </row>
    <row r="43" spans="1:14" ht="15.75" x14ac:dyDescent="0.25">
      <c r="A43" s="56" t="s">
        <v>17</v>
      </c>
      <c r="B43" s="13">
        <v>5</v>
      </c>
      <c r="C43" s="13">
        <v>5</v>
      </c>
      <c r="D43" s="13">
        <v>4</v>
      </c>
      <c r="E43" s="13">
        <v>1</v>
      </c>
      <c r="F43" s="14">
        <v>0</v>
      </c>
      <c r="G43" s="14">
        <v>0</v>
      </c>
      <c r="H43" s="14">
        <v>0</v>
      </c>
      <c r="I43" s="14">
        <v>0</v>
      </c>
      <c r="J43" s="15">
        <v>5</v>
      </c>
      <c r="K43" s="15">
        <v>0</v>
      </c>
      <c r="L43" s="15">
        <v>0</v>
      </c>
      <c r="M43" s="15">
        <v>0</v>
      </c>
      <c r="N43" s="63"/>
    </row>
    <row r="44" spans="1:14" x14ac:dyDescent="0.25">
      <c r="A44" s="57" t="s">
        <v>18</v>
      </c>
      <c r="B44" s="12">
        <f>SUM(B39:B43)</f>
        <v>92.17</v>
      </c>
      <c r="C44" s="12">
        <f t="shared" ref="C44:M44" si="5">SUM(C39:C43)</f>
        <v>149</v>
      </c>
      <c r="D44" s="12">
        <f t="shared" si="5"/>
        <v>133</v>
      </c>
      <c r="E44" s="12">
        <f t="shared" si="5"/>
        <v>16</v>
      </c>
      <c r="F44" s="12">
        <f t="shared" si="5"/>
        <v>0</v>
      </c>
      <c r="G44" s="12">
        <f t="shared" si="5"/>
        <v>10</v>
      </c>
      <c r="H44" s="12">
        <f t="shared" si="5"/>
        <v>8</v>
      </c>
      <c r="I44" s="12">
        <f t="shared" si="5"/>
        <v>4</v>
      </c>
      <c r="J44" s="12">
        <f t="shared" si="5"/>
        <v>118</v>
      </c>
      <c r="K44" s="12">
        <f t="shared" si="5"/>
        <v>3</v>
      </c>
      <c r="L44" s="12">
        <f t="shared" si="5"/>
        <v>6</v>
      </c>
      <c r="M44" s="12">
        <f t="shared" si="5"/>
        <v>0</v>
      </c>
      <c r="N44" s="63"/>
    </row>
    <row r="45" spans="1:14" x14ac:dyDescent="0.25">
      <c r="A45" s="53" t="s">
        <v>24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63"/>
    </row>
    <row r="46" spans="1:14" ht="15.75" x14ac:dyDescent="0.25">
      <c r="A46" s="56" t="s">
        <v>13</v>
      </c>
      <c r="B46" s="13">
        <v>9.5</v>
      </c>
      <c r="C46" s="13">
        <v>10</v>
      </c>
      <c r="D46" s="13">
        <v>3</v>
      </c>
      <c r="E46" s="13">
        <v>7</v>
      </c>
      <c r="F46" s="14">
        <v>0</v>
      </c>
      <c r="G46" s="15">
        <v>0</v>
      </c>
      <c r="H46" s="14">
        <v>2</v>
      </c>
      <c r="I46" s="14">
        <v>0</v>
      </c>
      <c r="J46" s="15">
        <v>8</v>
      </c>
      <c r="K46" s="14">
        <v>0</v>
      </c>
      <c r="L46" s="14">
        <v>0</v>
      </c>
      <c r="M46" s="15">
        <v>0</v>
      </c>
      <c r="N46" s="63"/>
    </row>
    <row r="47" spans="1:14" ht="15.75" x14ac:dyDescent="0.25">
      <c r="A47" s="56" t="s">
        <v>14</v>
      </c>
      <c r="B47" s="13">
        <v>13</v>
      </c>
      <c r="C47" s="13">
        <v>13</v>
      </c>
      <c r="D47" s="13">
        <v>9</v>
      </c>
      <c r="E47" s="13">
        <v>4</v>
      </c>
      <c r="F47" s="14">
        <v>0</v>
      </c>
      <c r="G47" s="14">
        <v>2</v>
      </c>
      <c r="H47" s="15">
        <v>1</v>
      </c>
      <c r="I47" s="14">
        <v>0</v>
      </c>
      <c r="J47" s="15">
        <v>10</v>
      </c>
      <c r="K47" s="14">
        <v>0</v>
      </c>
      <c r="L47" s="14">
        <v>0</v>
      </c>
      <c r="M47" s="15">
        <v>0</v>
      </c>
      <c r="N47" s="63"/>
    </row>
    <row r="48" spans="1:14" ht="15.75" x14ac:dyDescent="0.25">
      <c r="A48" s="56" t="s">
        <v>15</v>
      </c>
      <c r="B48" s="13">
        <v>5</v>
      </c>
      <c r="C48" s="13">
        <v>5</v>
      </c>
      <c r="D48" s="13">
        <v>3</v>
      </c>
      <c r="E48" s="13">
        <v>2</v>
      </c>
      <c r="F48" s="14">
        <v>0</v>
      </c>
      <c r="G48" s="15">
        <v>1</v>
      </c>
      <c r="H48" s="14">
        <v>0</v>
      </c>
      <c r="I48" s="14">
        <v>0</v>
      </c>
      <c r="J48" s="15">
        <v>3</v>
      </c>
      <c r="K48" s="14">
        <v>1</v>
      </c>
      <c r="L48" s="14">
        <v>0</v>
      </c>
      <c r="M48" s="15">
        <v>0</v>
      </c>
      <c r="N48" s="63"/>
    </row>
    <row r="49" spans="1:14" ht="15.75" x14ac:dyDescent="0.25">
      <c r="A49" s="56" t="s">
        <v>16</v>
      </c>
      <c r="B49" s="13">
        <v>7.43</v>
      </c>
      <c r="C49" s="13">
        <v>19</v>
      </c>
      <c r="D49" s="13">
        <v>13</v>
      </c>
      <c r="E49" s="13">
        <v>6</v>
      </c>
      <c r="F49" s="14">
        <v>0</v>
      </c>
      <c r="G49" s="14">
        <v>0</v>
      </c>
      <c r="H49" s="14">
        <v>0</v>
      </c>
      <c r="I49" s="14">
        <v>0</v>
      </c>
      <c r="J49" s="15">
        <v>16</v>
      </c>
      <c r="K49" s="14">
        <v>0</v>
      </c>
      <c r="L49" s="14">
        <v>3</v>
      </c>
      <c r="M49" s="15">
        <v>0</v>
      </c>
      <c r="N49" s="63"/>
    </row>
    <row r="50" spans="1:14" ht="15.75" x14ac:dyDescent="0.25">
      <c r="A50" s="56" t="s">
        <v>17</v>
      </c>
      <c r="B50" s="13">
        <v>4.5</v>
      </c>
      <c r="C50" s="13">
        <v>5</v>
      </c>
      <c r="D50" s="13">
        <v>4</v>
      </c>
      <c r="E50" s="13">
        <v>1</v>
      </c>
      <c r="F50" s="14">
        <v>0</v>
      </c>
      <c r="G50" s="14">
        <v>0</v>
      </c>
      <c r="H50" s="14">
        <v>0</v>
      </c>
      <c r="I50" s="14">
        <v>0</v>
      </c>
      <c r="J50" s="15">
        <v>4</v>
      </c>
      <c r="K50" s="15">
        <v>1</v>
      </c>
      <c r="L50" s="15">
        <v>0</v>
      </c>
      <c r="M50" s="15">
        <v>0</v>
      </c>
      <c r="N50" s="63"/>
    </row>
    <row r="51" spans="1:14" x14ac:dyDescent="0.25">
      <c r="A51" s="57" t="s">
        <v>18</v>
      </c>
      <c r="B51" s="12">
        <f>SUM(B46:B50)</f>
        <v>39.43</v>
      </c>
      <c r="C51" s="12">
        <f t="shared" ref="C51:M51" si="6">SUM(C46:C50)</f>
        <v>52</v>
      </c>
      <c r="D51" s="12">
        <f t="shared" si="6"/>
        <v>32</v>
      </c>
      <c r="E51" s="12">
        <f t="shared" si="6"/>
        <v>20</v>
      </c>
      <c r="F51" s="12">
        <f t="shared" si="6"/>
        <v>0</v>
      </c>
      <c r="G51" s="12">
        <f t="shared" si="6"/>
        <v>3</v>
      </c>
      <c r="H51" s="12">
        <f t="shared" si="6"/>
        <v>3</v>
      </c>
      <c r="I51" s="12">
        <f t="shared" si="6"/>
        <v>0</v>
      </c>
      <c r="J51" s="12">
        <f t="shared" si="6"/>
        <v>41</v>
      </c>
      <c r="K51" s="12">
        <f t="shared" si="6"/>
        <v>2</v>
      </c>
      <c r="L51" s="12">
        <f t="shared" si="6"/>
        <v>3</v>
      </c>
      <c r="M51" s="12">
        <f t="shared" si="6"/>
        <v>0</v>
      </c>
      <c r="N51" s="63"/>
    </row>
    <row r="52" spans="1:14" x14ac:dyDescent="0.25">
      <c r="A52" s="53" t="s">
        <v>25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63"/>
    </row>
    <row r="53" spans="1:14" ht="15.75" x14ac:dyDescent="0.25">
      <c r="A53" s="56" t="s">
        <v>16</v>
      </c>
      <c r="B53" s="13">
        <v>12.55</v>
      </c>
      <c r="C53" s="13">
        <v>37</v>
      </c>
      <c r="D53" s="13">
        <v>19</v>
      </c>
      <c r="E53" s="13">
        <v>18</v>
      </c>
      <c r="F53" s="15">
        <v>1</v>
      </c>
      <c r="G53" s="14">
        <v>1</v>
      </c>
      <c r="H53" s="14">
        <v>0</v>
      </c>
      <c r="I53" s="14">
        <v>1</v>
      </c>
      <c r="J53" s="15">
        <v>32</v>
      </c>
      <c r="K53" s="14">
        <v>0</v>
      </c>
      <c r="L53" s="14">
        <v>2</v>
      </c>
      <c r="M53" s="15">
        <v>0</v>
      </c>
      <c r="N53" s="63"/>
    </row>
    <row r="54" spans="1:14" ht="15.75" x14ac:dyDescent="0.25">
      <c r="A54" s="56" t="s">
        <v>17</v>
      </c>
      <c r="B54" s="13">
        <v>0</v>
      </c>
      <c r="C54" s="13">
        <v>0</v>
      </c>
      <c r="D54" s="13">
        <v>0</v>
      </c>
      <c r="E54" s="13">
        <v>0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63"/>
    </row>
    <row r="55" spans="1:14" x14ac:dyDescent="0.25">
      <c r="A55" s="57" t="s">
        <v>18</v>
      </c>
      <c r="B55" s="12">
        <f>SUM(B53:B54)</f>
        <v>12.55</v>
      </c>
      <c r="C55" s="12">
        <f t="shared" ref="C55:M55" si="7">SUM(C53:C54)</f>
        <v>37</v>
      </c>
      <c r="D55" s="12">
        <f t="shared" si="7"/>
        <v>19</v>
      </c>
      <c r="E55" s="12">
        <f t="shared" si="7"/>
        <v>18</v>
      </c>
      <c r="F55" s="12">
        <f t="shared" si="7"/>
        <v>1</v>
      </c>
      <c r="G55" s="12">
        <f t="shared" si="7"/>
        <v>1</v>
      </c>
      <c r="H55" s="12">
        <f t="shared" si="7"/>
        <v>0</v>
      </c>
      <c r="I55" s="12">
        <f t="shared" si="7"/>
        <v>1</v>
      </c>
      <c r="J55" s="12">
        <f t="shared" si="7"/>
        <v>32</v>
      </c>
      <c r="K55" s="12">
        <f t="shared" si="7"/>
        <v>0</v>
      </c>
      <c r="L55" s="12">
        <f t="shared" si="7"/>
        <v>2</v>
      </c>
      <c r="M55" s="12">
        <f t="shared" si="7"/>
        <v>0</v>
      </c>
      <c r="N55" s="63"/>
    </row>
    <row r="56" spans="1:14" x14ac:dyDescent="0.25">
      <c r="A56" s="53" t="s">
        <v>26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3"/>
    </row>
    <row r="57" spans="1:14" ht="15.75" x14ac:dyDescent="0.25">
      <c r="A57" s="56" t="s">
        <v>13</v>
      </c>
      <c r="B57" s="13">
        <v>0.5</v>
      </c>
      <c r="C57" s="13">
        <v>1</v>
      </c>
      <c r="D57" s="13">
        <v>0</v>
      </c>
      <c r="E57" s="13">
        <v>1</v>
      </c>
      <c r="F57" s="14">
        <v>0</v>
      </c>
      <c r="G57" s="15">
        <v>1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63"/>
    </row>
    <row r="58" spans="1:14" ht="15.75" x14ac:dyDescent="0.25">
      <c r="A58" s="56" t="s">
        <v>14</v>
      </c>
      <c r="B58" s="13">
        <v>3</v>
      </c>
      <c r="C58" s="13">
        <v>3</v>
      </c>
      <c r="D58" s="13">
        <v>3</v>
      </c>
      <c r="E58" s="13">
        <v>0</v>
      </c>
      <c r="F58" s="14">
        <v>0</v>
      </c>
      <c r="G58" s="15">
        <v>2</v>
      </c>
      <c r="H58" s="14">
        <v>0</v>
      </c>
      <c r="I58" s="14">
        <v>0</v>
      </c>
      <c r="J58" s="15">
        <v>1</v>
      </c>
      <c r="K58" s="14">
        <v>0</v>
      </c>
      <c r="L58" s="14">
        <v>0</v>
      </c>
      <c r="M58" s="14">
        <v>0</v>
      </c>
      <c r="N58" s="63"/>
    </row>
    <row r="59" spans="1:14" ht="15.75" x14ac:dyDescent="0.25">
      <c r="A59" s="56" t="s">
        <v>15</v>
      </c>
      <c r="B59" s="13">
        <v>6.7</v>
      </c>
      <c r="C59" s="13">
        <v>7</v>
      </c>
      <c r="D59" s="13">
        <v>6</v>
      </c>
      <c r="E59" s="13">
        <v>1</v>
      </c>
      <c r="F59" s="14">
        <v>0</v>
      </c>
      <c r="G59" s="15">
        <v>1</v>
      </c>
      <c r="H59" s="14">
        <v>2</v>
      </c>
      <c r="I59" s="14">
        <v>0</v>
      </c>
      <c r="J59" s="15">
        <v>4</v>
      </c>
      <c r="K59" s="14">
        <v>0</v>
      </c>
      <c r="L59" s="14">
        <v>0</v>
      </c>
      <c r="M59" s="15">
        <v>0</v>
      </c>
      <c r="N59" s="63"/>
    </row>
    <row r="60" spans="1:14" ht="15.75" x14ac:dyDescent="0.25">
      <c r="A60" s="56" t="s">
        <v>16</v>
      </c>
      <c r="B60" s="13">
        <v>4.1100000000000003</v>
      </c>
      <c r="C60" s="13">
        <v>14</v>
      </c>
      <c r="D60" s="13">
        <v>11</v>
      </c>
      <c r="E60" s="13">
        <v>3</v>
      </c>
      <c r="F60" s="14">
        <v>0</v>
      </c>
      <c r="G60" s="14">
        <v>3</v>
      </c>
      <c r="H60" s="14">
        <v>0</v>
      </c>
      <c r="I60" s="14">
        <v>1</v>
      </c>
      <c r="J60" s="15">
        <v>10</v>
      </c>
      <c r="K60" s="14">
        <v>0</v>
      </c>
      <c r="L60" s="14">
        <v>0</v>
      </c>
      <c r="M60" s="15">
        <v>0</v>
      </c>
      <c r="N60" s="63"/>
    </row>
    <row r="61" spans="1:14" x14ac:dyDescent="0.25">
      <c r="A61" s="57" t="s">
        <v>18</v>
      </c>
      <c r="B61" s="12">
        <f>SUM(B57:B60)</f>
        <v>14.309999999999999</v>
      </c>
      <c r="C61" s="12">
        <f t="shared" ref="C61:M61" si="8">SUM(C57:C60)</f>
        <v>25</v>
      </c>
      <c r="D61" s="12">
        <f t="shared" si="8"/>
        <v>20</v>
      </c>
      <c r="E61" s="12">
        <f t="shared" si="8"/>
        <v>5</v>
      </c>
      <c r="F61" s="12">
        <f t="shared" si="8"/>
        <v>0</v>
      </c>
      <c r="G61" s="12">
        <f t="shared" si="8"/>
        <v>7</v>
      </c>
      <c r="H61" s="12">
        <f t="shared" si="8"/>
        <v>2</v>
      </c>
      <c r="I61" s="12">
        <f t="shared" si="8"/>
        <v>1</v>
      </c>
      <c r="J61" s="12">
        <f t="shared" si="8"/>
        <v>15</v>
      </c>
      <c r="K61" s="12">
        <f t="shared" si="8"/>
        <v>0</v>
      </c>
      <c r="L61" s="12">
        <f t="shared" si="8"/>
        <v>0</v>
      </c>
      <c r="M61" s="12">
        <f t="shared" si="8"/>
        <v>0</v>
      </c>
      <c r="N61" s="63"/>
    </row>
    <row r="62" spans="1:14" ht="15.75" customHeight="1" x14ac:dyDescent="0.25">
      <c r="A62" s="58" t="s">
        <v>27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63"/>
    </row>
    <row r="63" spans="1:14" ht="15.75" x14ac:dyDescent="0.25">
      <c r="A63" s="56" t="s">
        <v>14</v>
      </c>
      <c r="B63" s="13">
        <v>1</v>
      </c>
      <c r="C63" s="13">
        <v>1</v>
      </c>
      <c r="D63" s="13">
        <v>0</v>
      </c>
      <c r="E63" s="13">
        <v>1</v>
      </c>
      <c r="F63" s="14">
        <v>0</v>
      </c>
      <c r="G63" s="14">
        <v>0</v>
      </c>
      <c r="H63" s="14">
        <v>0</v>
      </c>
      <c r="I63" s="14">
        <v>0</v>
      </c>
      <c r="J63" s="14">
        <v>1</v>
      </c>
      <c r="K63" s="14">
        <v>0</v>
      </c>
      <c r="L63" s="14">
        <v>0</v>
      </c>
      <c r="M63" s="14">
        <v>0</v>
      </c>
      <c r="N63" s="63"/>
    </row>
    <row r="64" spans="1:14" ht="15.75" x14ac:dyDescent="0.25">
      <c r="A64" s="56" t="s">
        <v>15</v>
      </c>
      <c r="B64" s="13">
        <v>2</v>
      </c>
      <c r="C64" s="13">
        <v>2</v>
      </c>
      <c r="D64" s="13">
        <v>0</v>
      </c>
      <c r="E64" s="13">
        <v>2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1</v>
      </c>
      <c r="N64" s="63"/>
    </row>
    <row r="65" spans="1:14" ht="15.75" x14ac:dyDescent="0.25">
      <c r="A65" s="56" t="s">
        <v>16</v>
      </c>
      <c r="B65" s="13">
        <v>1.75</v>
      </c>
      <c r="C65" s="13">
        <v>3</v>
      </c>
      <c r="D65" s="13">
        <v>2</v>
      </c>
      <c r="E65" s="13">
        <v>1</v>
      </c>
      <c r="F65" s="14">
        <v>0</v>
      </c>
      <c r="G65" s="14">
        <v>1</v>
      </c>
      <c r="H65" s="14">
        <v>0</v>
      </c>
      <c r="I65" s="14">
        <v>0</v>
      </c>
      <c r="J65" s="15">
        <v>2</v>
      </c>
      <c r="K65" s="14">
        <v>0</v>
      </c>
      <c r="L65" s="14">
        <v>0</v>
      </c>
      <c r="M65" s="14">
        <v>0</v>
      </c>
      <c r="N65" s="63"/>
    </row>
    <row r="66" spans="1:14" x14ac:dyDescent="0.25">
      <c r="A66" s="57" t="s">
        <v>18</v>
      </c>
      <c r="B66" s="12">
        <f>B63+B65+B64</f>
        <v>4.75</v>
      </c>
      <c r="C66" s="12">
        <f>C63+C65+C64</f>
        <v>6</v>
      </c>
      <c r="D66" s="12">
        <f>D63+D65+D64</f>
        <v>2</v>
      </c>
      <c r="E66" s="12">
        <f>E63+E65+E64</f>
        <v>4</v>
      </c>
      <c r="F66" s="12">
        <f>SUM(F63)</f>
        <v>0</v>
      </c>
      <c r="G66" s="12">
        <f t="shared" ref="G66:M66" si="9">SUM(G63+G64+G65)</f>
        <v>1</v>
      </c>
      <c r="H66" s="12">
        <f t="shared" si="9"/>
        <v>1</v>
      </c>
      <c r="I66" s="12">
        <f t="shared" si="9"/>
        <v>0</v>
      </c>
      <c r="J66" s="12">
        <f t="shared" si="9"/>
        <v>3</v>
      </c>
      <c r="K66" s="12">
        <f t="shared" si="9"/>
        <v>0</v>
      </c>
      <c r="L66" s="12">
        <f t="shared" si="9"/>
        <v>0</v>
      </c>
      <c r="M66" s="12">
        <f t="shared" si="9"/>
        <v>1</v>
      </c>
      <c r="N66" s="63"/>
    </row>
    <row r="67" spans="1:14" x14ac:dyDescent="0.25">
      <c r="A67" s="53" t="s">
        <v>35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63"/>
    </row>
    <row r="68" spans="1:14" x14ac:dyDescent="0.25">
      <c r="A68" s="59" t="s">
        <v>13</v>
      </c>
      <c r="B68" s="5">
        <v>1</v>
      </c>
      <c r="C68" s="5">
        <v>1</v>
      </c>
      <c r="D68" s="5">
        <v>0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1</v>
      </c>
      <c r="K68" s="5">
        <v>0</v>
      </c>
      <c r="L68" s="5">
        <v>0</v>
      </c>
      <c r="M68" s="5">
        <v>0</v>
      </c>
      <c r="N68" s="63"/>
    </row>
    <row r="69" spans="1:14" x14ac:dyDescent="0.25">
      <c r="A69" s="59" t="s">
        <v>36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3"/>
    </row>
    <row r="70" spans="1:14" ht="15.75" x14ac:dyDescent="0.25">
      <c r="A70" s="56" t="s">
        <v>16</v>
      </c>
      <c r="B70" s="13">
        <v>12.85</v>
      </c>
      <c r="C70" s="13">
        <v>19</v>
      </c>
      <c r="D70" s="13">
        <v>12</v>
      </c>
      <c r="E70" s="13">
        <v>7</v>
      </c>
      <c r="F70" s="14">
        <v>0</v>
      </c>
      <c r="G70" s="15">
        <v>2</v>
      </c>
      <c r="H70" s="14">
        <v>0</v>
      </c>
      <c r="I70" s="15">
        <v>1</v>
      </c>
      <c r="J70" s="15">
        <v>15</v>
      </c>
      <c r="K70" s="14">
        <v>0</v>
      </c>
      <c r="L70" s="14">
        <v>1</v>
      </c>
      <c r="M70" s="15">
        <v>0</v>
      </c>
      <c r="N70" s="63"/>
    </row>
    <row r="71" spans="1:14" x14ac:dyDescent="0.25">
      <c r="A71" s="57" t="s">
        <v>18</v>
      </c>
      <c r="B71" s="12">
        <f>SUM(B68:B70)</f>
        <v>13.85</v>
      </c>
      <c r="C71" s="12">
        <f>SUM(C68:C70)</f>
        <v>20</v>
      </c>
      <c r="D71" s="12">
        <f>SUM(D68:D70)</f>
        <v>12</v>
      </c>
      <c r="E71" s="12">
        <f>SUM(E68:E70)</f>
        <v>8</v>
      </c>
      <c r="F71" s="12">
        <f>SUM(F68:F70)</f>
        <v>0</v>
      </c>
      <c r="G71" s="12">
        <f t="shared" ref="G71:M71" si="10">SUM(G68:G70)</f>
        <v>2</v>
      </c>
      <c r="H71" s="12">
        <f t="shared" si="10"/>
        <v>0</v>
      </c>
      <c r="I71" s="12">
        <f t="shared" si="10"/>
        <v>1</v>
      </c>
      <c r="J71" s="12">
        <f t="shared" si="10"/>
        <v>16</v>
      </c>
      <c r="K71" s="12">
        <f t="shared" si="10"/>
        <v>0</v>
      </c>
      <c r="L71" s="12">
        <f t="shared" si="10"/>
        <v>1</v>
      </c>
      <c r="M71" s="12">
        <f t="shared" si="10"/>
        <v>0</v>
      </c>
      <c r="N71" s="63"/>
    </row>
    <row r="72" spans="1:14" x14ac:dyDescent="0.25">
      <c r="A72" s="53" t="s">
        <v>46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63"/>
    </row>
    <row r="73" spans="1:14" ht="15.75" x14ac:dyDescent="0.25">
      <c r="A73" s="59" t="s">
        <v>13</v>
      </c>
      <c r="B73" s="5">
        <v>0</v>
      </c>
      <c r="C73" s="5">
        <v>0</v>
      </c>
      <c r="D73" s="5">
        <v>0</v>
      </c>
      <c r="E73" s="5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63"/>
    </row>
    <row r="74" spans="1:14" x14ac:dyDescent="0.25">
      <c r="A74" s="60" t="s">
        <v>18</v>
      </c>
      <c r="B74" s="26">
        <f>SUM(B73)</f>
        <v>0</v>
      </c>
      <c r="C74" s="26">
        <f t="shared" ref="C74:M74" si="11">SUM(C73)</f>
        <v>0</v>
      </c>
      <c r="D74" s="26">
        <f t="shared" si="11"/>
        <v>0</v>
      </c>
      <c r="E74" s="26">
        <f t="shared" si="11"/>
        <v>0</v>
      </c>
      <c r="F74" s="26">
        <f t="shared" si="11"/>
        <v>0</v>
      </c>
      <c r="G74" s="26">
        <f t="shared" si="11"/>
        <v>0</v>
      </c>
      <c r="H74" s="26">
        <f t="shared" si="11"/>
        <v>0</v>
      </c>
      <c r="I74" s="26">
        <f t="shared" si="11"/>
        <v>0</v>
      </c>
      <c r="J74" s="26">
        <f t="shared" si="11"/>
        <v>0</v>
      </c>
      <c r="K74" s="26">
        <f t="shared" si="11"/>
        <v>0</v>
      </c>
      <c r="L74" s="26">
        <f t="shared" si="11"/>
        <v>0</v>
      </c>
      <c r="M74" s="26">
        <f t="shared" si="11"/>
        <v>0</v>
      </c>
      <c r="N74" s="63"/>
    </row>
    <row r="75" spans="1:14" x14ac:dyDescent="0.25">
      <c r="A75" s="61" t="s">
        <v>38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63"/>
    </row>
    <row r="76" spans="1:14" x14ac:dyDescent="0.25">
      <c r="A76" s="59" t="s">
        <v>13</v>
      </c>
      <c r="B76" s="5">
        <v>9</v>
      </c>
      <c r="C76" s="5">
        <v>9</v>
      </c>
      <c r="D76" s="5">
        <v>2</v>
      </c>
      <c r="E76" s="5">
        <v>7</v>
      </c>
      <c r="F76" s="5">
        <v>0</v>
      </c>
      <c r="G76" s="5">
        <v>3</v>
      </c>
      <c r="H76" s="5">
        <v>1</v>
      </c>
      <c r="I76" s="5">
        <v>0</v>
      </c>
      <c r="J76" s="5">
        <v>5</v>
      </c>
      <c r="K76" s="5">
        <v>0</v>
      </c>
      <c r="L76" s="5">
        <v>0</v>
      </c>
      <c r="M76" s="5">
        <v>0</v>
      </c>
      <c r="N76" s="63"/>
    </row>
    <row r="77" spans="1:14" x14ac:dyDescent="0.25">
      <c r="A77" s="59" t="s">
        <v>36</v>
      </c>
      <c r="B77" s="5">
        <v>9</v>
      </c>
      <c r="C77" s="5">
        <v>9</v>
      </c>
      <c r="D77" s="5">
        <v>2</v>
      </c>
      <c r="E77" s="5">
        <v>7</v>
      </c>
      <c r="F77" s="5">
        <v>0</v>
      </c>
      <c r="G77" s="5">
        <v>1</v>
      </c>
      <c r="H77" s="5">
        <v>0</v>
      </c>
      <c r="I77" s="5">
        <v>1</v>
      </c>
      <c r="J77" s="5">
        <v>7</v>
      </c>
      <c r="K77" s="5">
        <v>0</v>
      </c>
      <c r="L77" s="5">
        <v>0</v>
      </c>
      <c r="M77" s="5">
        <v>0</v>
      </c>
      <c r="N77" s="63"/>
    </row>
    <row r="78" spans="1:14" x14ac:dyDescent="0.25">
      <c r="A78" s="56" t="s">
        <v>15</v>
      </c>
      <c r="B78" s="5">
        <v>4</v>
      </c>
      <c r="C78" s="5">
        <v>4</v>
      </c>
      <c r="D78" s="5">
        <v>2</v>
      </c>
      <c r="E78" s="5">
        <v>2</v>
      </c>
      <c r="F78" s="5">
        <v>0</v>
      </c>
      <c r="G78" s="5">
        <v>0</v>
      </c>
      <c r="H78" s="5">
        <v>0</v>
      </c>
      <c r="I78" s="5">
        <v>1</v>
      </c>
      <c r="J78" s="5">
        <v>1</v>
      </c>
      <c r="K78" s="5">
        <v>2</v>
      </c>
      <c r="L78" s="5">
        <v>0</v>
      </c>
      <c r="M78" s="5">
        <v>0</v>
      </c>
      <c r="N78" s="63"/>
    </row>
    <row r="79" spans="1:14" x14ac:dyDescent="0.25">
      <c r="A79" s="56" t="s">
        <v>16</v>
      </c>
      <c r="B79" s="5">
        <v>3</v>
      </c>
      <c r="C79" s="5">
        <v>7</v>
      </c>
      <c r="D79" s="5">
        <v>2</v>
      </c>
      <c r="E79" s="5">
        <v>5</v>
      </c>
      <c r="F79" s="5">
        <v>0</v>
      </c>
      <c r="G79" s="5">
        <v>1</v>
      </c>
      <c r="H79" s="5">
        <v>1</v>
      </c>
      <c r="I79" s="5">
        <v>0</v>
      </c>
      <c r="J79" s="5">
        <v>3</v>
      </c>
      <c r="K79" s="5">
        <v>1</v>
      </c>
      <c r="L79" s="5">
        <v>1</v>
      </c>
      <c r="M79" s="5">
        <v>0</v>
      </c>
      <c r="N79" s="63"/>
    </row>
    <row r="80" spans="1:14" x14ac:dyDescent="0.25">
      <c r="A80" s="56" t="s">
        <v>17</v>
      </c>
      <c r="B80" s="5">
        <v>3</v>
      </c>
      <c r="C80" s="5">
        <v>4</v>
      </c>
      <c r="D80" s="5">
        <v>1</v>
      </c>
      <c r="E80" s="5">
        <v>3</v>
      </c>
      <c r="F80" s="5">
        <v>0</v>
      </c>
      <c r="G80" s="5">
        <v>1</v>
      </c>
      <c r="H80" s="5">
        <v>0</v>
      </c>
      <c r="I80" s="5">
        <v>0</v>
      </c>
      <c r="J80" s="5">
        <v>1</v>
      </c>
      <c r="K80" s="5">
        <v>2</v>
      </c>
      <c r="L80" s="5">
        <v>0</v>
      </c>
      <c r="M80" s="5">
        <v>0</v>
      </c>
      <c r="N80" s="63"/>
    </row>
    <row r="81" spans="1:14" x14ac:dyDescent="0.25">
      <c r="A81" s="60" t="s">
        <v>18</v>
      </c>
      <c r="B81" s="26">
        <f>B76+B77+B78+B79+B80</f>
        <v>28</v>
      </c>
      <c r="C81" s="26">
        <f>C76+C77+C78+C79+C80</f>
        <v>33</v>
      </c>
      <c r="D81" s="26">
        <f>D76+D77+D78+D79+D80</f>
        <v>9</v>
      </c>
      <c r="E81" s="26">
        <f>E76+E77+E78+E79+E80</f>
        <v>24</v>
      </c>
      <c r="F81" s="26">
        <f>F76+F77+F78+F79+F80</f>
        <v>0</v>
      </c>
      <c r="G81" s="26">
        <f t="shared" ref="G81:M81" si="12">G76+G77+G78+G79+G80</f>
        <v>6</v>
      </c>
      <c r="H81" s="26">
        <f t="shared" si="12"/>
        <v>2</v>
      </c>
      <c r="I81" s="26">
        <f t="shared" si="12"/>
        <v>2</v>
      </c>
      <c r="J81" s="26">
        <f t="shared" si="12"/>
        <v>17</v>
      </c>
      <c r="K81" s="26">
        <f t="shared" si="12"/>
        <v>5</v>
      </c>
      <c r="L81" s="26">
        <f t="shared" si="12"/>
        <v>1</v>
      </c>
      <c r="M81" s="26">
        <f t="shared" si="12"/>
        <v>0</v>
      </c>
      <c r="N81" s="63"/>
    </row>
    <row r="82" spans="1:14" ht="16.5" customHeight="1" x14ac:dyDescent="0.25">
      <c r="A82" s="62" t="s">
        <v>42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63"/>
    </row>
    <row r="83" spans="1:14" x14ac:dyDescent="0.25">
      <c r="A83" s="56" t="s">
        <v>13</v>
      </c>
      <c r="B83" s="5">
        <f t="shared" ref="B83:M83" si="13">B5+B12+B19+B26+B33+B39+B46+B73+B68+B76+B57</f>
        <v>121.67</v>
      </c>
      <c r="C83" s="5">
        <f>C5+C12+C19+C26+C33+C39+C46+C73+C68+C76+C57</f>
        <v>126</v>
      </c>
      <c r="D83" s="5">
        <f t="shared" si="13"/>
        <v>49</v>
      </c>
      <c r="E83" s="5">
        <f t="shared" si="13"/>
        <v>77</v>
      </c>
      <c r="F83" s="5">
        <f t="shared" si="13"/>
        <v>0</v>
      </c>
      <c r="G83" s="5">
        <f t="shared" si="13"/>
        <v>19</v>
      </c>
      <c r="H83" s="5">
        <f t="shared" si="13"/>
        <v>9</v>
      </c>
      <c r="I83" s="5">
        <f t="shared" si="13"/>
        <v>3</v>
      </c>
      <c r="J83" s="5">
        <f t="shared" si="13"/>
        <v>95</v>
      </c>
      <c r="K83" s="5">
        <f t="shared" si="13"/>
        <v>0</v>
      </c>
      <c r="L83" s="5">
        <f t="shared" si="13"/>
        <v>0</v>
      </c>
      <c r="M83" s="5">
        <f t="shared" si="13"/>
        <v>0</v>
      </c>
      <c r="N83" s="63"/>
    </row>
    <row r="84" spans="1:14" x14ac:dyDescent="0.25">
      <c r="A84" s="56" t="s">
        <v>14</v>
      </c>
      <c r="B84" s="5">
        <f t="shared" ref="B84:M84" si="14">B6+B13+B20+B27+B34+B40+B47+B58+B63+B69+B77</f>
        <v>236.5</v>
      </c>
      <c r="C84" s="5">
        <f t="shared" si="14"/>
        <v>238</v>
      </c>
      <c r="D84" s="5">
        <f t="shared" si="14"/>
        <v>114</v>
      </c>
      <c r="E84" s="5">
        <f t="shared" si="14"/>
        <v>124</v>
      </c>
      <c r="F84" s="5">
        <f t="shared" si="14"/>
        <v>0</v>
      </c>
      <c r="G84" s="5">
        <f t="shared" si="14"/>
        <v>44</v>
      </c>
      <c r="H84" s="5">
        <f t="shared" si="14"/>
        <v>15</v>
      </c>
      <c r="I84" s="5">
        <f t="shared" si="14"/>
        <v>16</v>
      </c>
      <c r="J84" s="5">
        <f t="shared" si="14"/>
        <v>159</v>
      </c>
      <c r="K84" s="5">
        <f t="shared" si="14"/>
        <v>3</v>
      </c>
      <c r="L84" s="5">
        <f t="shared" si="14"/>
        <v>0</v>
      </c>
      <c r="M84" s="5">
        <f t="shared" si="14"/>
        <v>1</v>
      </c>
      <c r="N84" s="63"/>
    </row>
    <row r="85" spans="1:14" x14ac:dyDescent="0.25">
      <c r="A85" s="56" t="s">
        <v>15</v>
      </c>
      <c r="B85" s="5">
        <f t="shared" ref="B85:M85" si="15">B7+B14+B21+B28+B35+B41+B48+B59+B64+B78</f>
        <v>147.37</v>
      </c>
      <c r="C85" s="5">
        <f t="shared" si="15"/>
        <v>148</v>
      </c>
      <c r="D85" s="5">
        <f t="shared" si="15"/>
        <v>87</v>
      </c>
      <c r="E85" s="5">
        <f t="shared" si="15"/>
        <v>61</v>
      </c>
      <c r="F85" s="5">
        <f t="shared" si="15"/>
        <v>0</v>
      </c>
      <c r="G85" s="5">
        <f t="shared" si="15"/>
        <v>31</v>
      </c>
      <c r="H85" s="5">
        <f t="shared" si="15"/>
        <v>11</v>
      </c>
      <c r="I85" s="5">
        <f t="shared" si="15"/>
        <v>13</v>
      </c>
      <c r="J85" s="5">
        <f t="shared" si="15"/>
        <v>71</v>
      </c>
      <c r="K85" s="5">
        <f t="shared" si="15"/>
        <v>21</v>
      </c>
      <c r="L85" s="5">
        <f t="shared" si="15"/>
        <v>0</v>
      </c>
      <c r="M85" s="5">
        <f t="shared" si="15"/>
        <v>1</v>
      </c>
      <c r="N85" s="63"/>
    </row>
    <row r="86" spans="1:14" x14ac:dyDescent="0.25">
      <c r="A86" s="56" t="s">
        <v>16</v>
      </c>
      <c r="B86" s="5">
        <f t="shared" ref="B86:M86" si="16">B8+B15+B22+B29+B36+B42+B49+B53+B60+B65+B70+B79</f>
        <v>353.73000000000008</v>
      </c>
      <c r="C86" s="5">
        <f t="shared" si="16"/>
        <v>602</v>
      </c>
      <c r="D86" s="5">
        <f t="shared" si="16"/>
        <v>365</v>
      </c>
      <c r="E86" s="5">
        <f t="shared" si="16"/>
        <v>237</v>
      </c>
      <c r="F86" s="5">
        <f t="shared" si="16"/>
        <v>1</v>
      </c>
      <c r="G86" s="5">
        <f t="shared" si="16"/>
        <v>43</v>
      </c>
      <c r="H86" s="5">
        <f t="shared" si="16"/>
        <v>28</v>
      </c>
      <c r="I86" s="5">
        <f t="shared" si="16"/>
        <v>16</v>
      </c>
      <c r="J86" s="5">
        <f t="shared" si="16"/>
        <v>473</v>
      </c>
      <c r="K86" s="5">
        <f t="shared" si="16"/>
        <v>15</v>
      </c>
      <c r="L86" s="5">
        <f t="shared" si="16"/>
        <v>26</v>
      </c>
      <c r="M86" s="5">
        <f t="shared" si="16"/>
        <v>0</v>
      </c>
      <c r="N86" s="63"/>
    </row>
    <row r="87" spans="1:14" x14ac:dyDescent="0.25">
      <c r="A87" s="56" t="s">
        <v>17</v>
      </c>
      <c r="B87" s="5">
        <f t="shared" ref="B87:M87" si="17">B9+B16+B23+B30+B43+B50+B54+B80</f>
        <v>47.5</v>
      </c>
      <c r="C87" s="5">
        <f t="shared" si="17"/>
        <v>49</v>
      </c>
      <c r="D87" s="5">
        <f t="shared" si="17"/>
        <v>26</v>
      </c>
      <c r="E87" s="5">
        <f t="shared" si="17"/>
        <v>23</v>
      </c>
      <c r="F87" s="5">
        <f t="shared" si="17"/>
        <v>0</v>
      </c>
      <c r="G87" s="5">
        <f t="shared" si="17"/>
        <v>2</v>
      </c>
      <c r="H87" s="5">
        <f t="shared" si="17"/>
        <v>1</v>
      </c>
      <c r="I87" s="5">
        <f t="shared" si="17"/>
        <v>2</v>
      </c>
      <c r="J87" s="5">
        <f t="shared" si="17"/>
        <v>39</v>
      </c>
      <c r="K87" s="5">
        <f t="shared" si="17"/>
        <v>5</v>
      </c>
      <c r="L87" s="5">
        <f t="shared" si="17"/>
        <v>0</v>
      </c>
      <c r="M87" s="5">
        <f t="shared" si="17"/>
        <v>0</v>
      </c>
      <c r="N87" s="63"/>
    </row>
    <row r="88" spans="1:14" x14ac:dyDescent="0.25">
      <c r="A88" s="57" t="s">
        <v>18</v>
      </c>
      <c r="B88" s="26">
        <f>SUM(B83:B87)</f>
        <v>906.7700000000001</v>
      </c>
      <c r="C88" s="26">
        <f>SUM(C83:C87)</f>
        <v>1163</v>
      </c>
      <c r="D88" s="26">
        <f t="shared" ref="D88:K88" si="18">SUM(D83:D87)</f>
        <v>641</v>
      </c>
      <c r="E88" s="26">
        <f t="shared" si="18"/>
        <v>522</v>
      </c>
      <c r="F88" s="26">
        <f t="shared" si="18"/>
        <v>1</v>
      </c>
      <c r="G88" s="26">
        <f t="shared" si="18"/>
        <v>139</v>
      </c>
      <c r="H88" s="26">
        <f t="shared" si="18"/>
        <v>64</v>
      </c>
      <c r="I88" s="26">
        <f t="shared" si="18"/>
        <v>50</v>
      </c>
      <c r="J88" s="26">
        <f t="shared" si="18"/>
        <v>837</v>
      </c>
      <c r="K88" s="26">
        <f t="shared" si="18"/>
        <v>44</v>
      </c>
      <c r="L88" s="26">
        <f>SUM(L83:L87)</f>
        <v>26</v>
      </c>
      <c r="M88" s="26">
        <f>SUM(M83:M87)</f>
        <v>2</v>
      </c>
      <c r="N88" s="63"/>
    </row>
    <row r="89" spans="1:14" x14ac:dyDescent="0.25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</row>
    <row r="90" spans="1:14" ht="18.75" x14ac:dyDescent="0.3">
      <c r="A90" s="10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</row>
  </sheetData>
  <pageMargins left="0.7" right="0.7" top="0.75" bottom="0.75" header="0.3" footer="0.3"/>
  <pageSetup scale="65" orientation="landscape" r:id="rId1"/>
  <headerFooter>
    <oddHeader>&amp;L&amp;"-,Bold"Faculty and Staff&amp;C&amp;"-,Bold"Table 45&amp;R&amp;"-,Bold"Faculty Diversity: Summary of Faculty Rank by College</oddHeader>
    <oddFooter>&amp;L&amp;"-,Bold"Office of Institutional Research, UMass Boston</oddFooter>
  </headerFooter>
  <rowBreaks count="1" manualBreakCount="1">
    <brk id="44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topLeftCell="A67" zoomScaleNormal="100" workbookViewId="0">
      <selection activeCell="S22" sqref="S22"/>
    </sheetView>
  </sheetViews>
  <sheetFormatPr defaultColWidth="9.140625" defaultRowHeight="15.75" x14ac:dyDescent="0.25"/>
  <cols>
    <col min="1" max="1" width="32.28515625" style="33" customWidth="1"/>
    <col min="2" max="4" width="9.42578125" style="7" customWidth="1"/>
    <col min="5" max="5" width="9" style="7" customWidth="1"/>
    <col min="6" max="6" width="16" style="4" customWidth="1"/>
    <col min="7" max="7" width="9.28515625" style="4" customWidth="1"/>
    <col min="8" max="8" width="11.7109375" style="4" customWidth="1"/>
    <col min="9" max="9" width="9.42578125" style="4" customWidth="1"/>
    <col min="10" max="10" width="8.7109375" style="4" customWidth="1"/>
    <col min="11" max="11" width="12.42578125" style="4" customWidth="1"/>
    <col min="12" max="12" width="11" style="4" customWidth="1"/>
    <col min="13" max="16384" width="9.140625" style="1"/>
  </cols>
  <sheetData>
    <row r="1" spans="1:13" ht="18.75" x14ac:dyDescent="0.3">
      <c r="A1" s="10" t="s">
        <v>47</v>
      </c>
      <c r="F1" s="24"/>
    </row>
    <row r="2" spans="1:13" ht="18.75" x14ac:dyDescent="0.3">
      <c r="A2" s="11"/>
    </row>
    <row r="3" spans="1:13" s="2" customFormat="1" ht="48" thickBot="1" x14ac:dyDescent="0.3">
      <c r="A3" s="34"/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31</v>
      </c>
    </row>
    <row r="4" spans="1:13" s="2" customFormat="1" x14ac:dyDescent="0.25">
      <c r="A4" s="46" t="s">
        <v>12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29" t="s">
        <v>13</v>
      </c>
      <c r="B5" s="8">
        <v>47.17</v>
      </c>
      <c r="C5" s="6">
        <v>49</v>
      </c>
      <c r="D5" s="6">
        <v>23</v>
      </c>
      <c r="E5" s="6">
        <v>26</v>
      </c>
      <c r="F5" s="4">
        <v>0</v>
      </c>
      <c r="G5" s="3">
        <v>4</v>
      </c>
      <c r="H5" s="3">
        <v>2</v>
      </c>
      <c r="I5" s="3">
        <v>2</v>
      </c>
      <c r="J5" s="3">
        <v>41</v>
      </c>
      <c r="K5" s="4">
        <v>0</v>
      </c>
      <c r="L5" s="4">
        <v>0</v>
      </c>
      <c r="M5" s="4">
        <v>0</v>
      </c>
    </row>
    <row r="6" spans="1:13" x14ac:dyDescent="0.25">
      <c r="A6" s="29" t="s">
        <v>14</v>
      </c>
      <c r="B6" s="8">
        <v>102.12</v>
      </c>
      <c r="C6" s="6">
        <v>103</v>
      </c>
      <c r="D6" s="6">
        <v>55</v>
      </c>
      <c r="E6" s="6">
        <v>48</v>
      </c>
      <c r="F6" s="4">
        <v>0</v>
      </c>
      <c r="G6" s="3">
        <v>10</v>
      </c>
      <c r="H6" s="3">
        <v>9</v>
      </c>
      <c r="I6" s="3">
        <v>9</v>
      </c>
      <c r="J6" s="3">
        <v>67</v>
      </c>
      <c r="K6" s="3">
        <v>1</v>
      </c>
      <c r="L6" s="3">
        <v>7</v>
      </c>
      <c r="M6" s="3">
        <v>0</v>
      </c>
    </row>
    <row r="7" spans="1:13" x14ac:dyDescent="0.25">
      <c r="A7" s="29" t="s">
        <v>15</v>
      </c>
      <c r="B7" s="8">
        <v>70</v>
      </c>
      <c r="C7" s="6">
        <v>70</v>
      </c>
      <c r="D7" s="6">
        <v>43</v>
      </c>
      <c r="E7" s="6">
        <v>27</v>
      </c>
      <c r="F7" s="4">
        <v>1</v>
      </c>
      <c r="G7" s="3">
        <v>9</v>
      </c>
      <c r="H7" s="3">
        <v>3</v>
      </c>
      <c r="I7" s="3">
        <v>10</v>
      </c>
      <c r="J7" s="3">
        <v>32</v>
      </c>
      <c r="K7" s="3">
        <v>9</v>
      </c>
      <c r="L7" s="3">
        <v>6</v>
      </c>
      <c r="M7" s="3">
        <v>0</v>
      </c>
    </row>
    <row r="8" spans="1:13" x14ac:dyDescent="0.25">
      <c r="A8" s="29" t="s">
        <v>16</v>
      </c>
      <c r="B8" s="8">
        <v>149.16999999999999</v>
      </c>
      <c r="C8" s="6">
        <v>231</v>
      </c>
      <c r="D8" s="6">
        <v>120</v>
      </c>
      <c r="E8" s="6">
        <v>111</v>
      </c>
      <c r="F8" s="4">
        <v>0</v>
      </c>
      <c r="G8" s="3">
        <v>12</v>
      </c>
      <c r="H8" s="3">
        <v>10</v>
      </c>
      <c r="I8" s="3">
        <v>6</v>
      </c>
      <c r="J8" s="3">
        <v>172</v>
      </c>
      <c r="K8" s="3">
        <v>5</v>
      </c>
      <c r="L8" s="3">
        <v>25</v>
      </c>
      <c r="M8" s="3">
        <v>1</v>
      </c>
    </row>
    <row r="9" spans="1:13" x14ac:dyDescent="0.25">
      <c r="A9" s="29" t="s">
        <v>17</v>
      </c>
      <c r="B9" s="8">
        <v>12.5</v>
      </c>
      <c r="C9" s="6">
        <v>13</v>
      </c>
      <c r="D9" s="6">
        <v>8</v>
      </c>
      <c r="E9" s="6">
        <v>5</v>
      </c>
      <c r="F9" s="4">
        <v>0</v>
      </c>
      <c r="G9" s="4">
        <v>0</v>
      </c>
      <c r="H9" s="4">
        <v>3</v>
      </c>
      <c r="I9" s="4">
        <v>0</v>
      </c>
      <c r="J9" s="4">
        <v>9</v>
      </c>
      <c r="K9" s="4">
        <v>0</v>
      </c>
      <c r="L9" s="4">
        <v>1</v>
      </c>
      <c r="M9" s="3">
        <v>0</v>
      </c>
    </row>
    <row r="10" spans="1:13" ht="15" x14ac:dyDescent="0.25">
      <c r="A10" s="37" t="s">
        <v>18</v>
      </c>
      <c r="B10" s="27">
        <f>SUM(B5:B9)</f>
        <v>380.96000000000004</v>
      </c>
      <c r="C10" s="12">
        <f t="shared" ref="C10:K10" si="0">SUM(C5:C9)</f>
        <v>466</v>
      </c>
      <c r="D10" s="12">
        <f t="shared" si="0"/>
        <v>249</v>
      </c>
      <c r="E10" s="12">
        <f>SUM(E5:E9)</f>
        <v>217</v>
      </c>
      <c r="F10" s="12">
        <f t="shared" si="0"/>
        <v>1</v>
      </c>
      <c r="G10" s="12">
        <f t="shared" si="0"/>
        <v>35</v>
      </c>
      <c r="H10" s="12">
        <f t="shared" si="0"/>
        <v>27</v>
      </c>
      <c r="I10" s="12">
        <f t="shared" si="0"/>
        <v>27</v>
      </c>
      <c r="J10" s="12">
        <f t="shared" si="0"/>
        <v>321</v>
      </c>
      <c r="K10" s="12">
        <f t="shared" si="0"/>
        <v>15</v>
      </c>
      <c r="L10" s="12">
        <f>SUM(L5:L9)</f>
        <v>39</v>
      </c>
      <c r="M10" s="12">
        <f>SUM(M5:M9)</f>
        <v>1</v>
      </c>
    </row>
    <row r="11" spans="1:13" ht="15" x14ac:dyDescent="0.25">
      <c r="A11" s="46" t="s">
        <v>19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29" t="s">
        <v>13</v>
      </c>
      <c r="B12" s="8">
        <v>23</v>
      </c>
      <c r="C12" s="13">
        <v>23</v>
      </c>
      <c r="D12" s="13">
        <v>3</v>
      </c>
      <c r="E12" s="13">
        <v>20</v>
      </c>
      <c r="F12" s="14">
        <v>0</v>
      </c>
      <c r="G12" s="15">
        <v>5</v>
      </c>
      <c r="H12" s="15">
        <v>1</v>
      </c>
      <c r="I12" s="15">
        <v>0</v>
      </c>
      <c r="J12" s="15">
        <v>17</v>
      </c>
      <c r="K12" s="14">
        <v>0</v>
      </c>
      <c r="L12" s="4">
        <v>0</v>
      </c>
      <c r="M12" s="15">
        <v>0</v>
      </c>
    </row>
    <row r="13" spans="1:13" x14ac:dyDescent="0.25">
      <c r="A13" s="29" t="s">
        <v>14</v>
      </c>
      <c r="B13" s="8">
        <v>40</v>
      </c>
      <c r="C13" s="13">
        <v>40</v>
      </c>
      <c r="D13" s="13">
        <v>9</v>
      </c>
      <c r="E13" s="13">
        <v>31</v>
      </c>
      <c r="F13" s="14">
        <v>0</v>
      </c>
      <c r="G13" s="15">
        <v>9</v>
      </c>
      <c r="H13" s="14">
        <v>0</v>
      </c>
      <c r="I13" s="15">
        <v>3</v>
      </c>
      <c r="J13" s="15">
        <v>23</v>
      </c>
      <c r="K13" s="14">
        <v>1</v>
      </c>
      <c r="L13" s="3">
        <v>4</v>
      </c>
      <c r="M13" s="15">
        <v>0</v>
      </c>
    </row>
    <row r="14" spans="1:13" x14ac:dyDescent="0.25">
      <c r="A14" s="29" t="s">
        <v>15</v>
      </c>
      <c r="B14" s="8">
        <v>24</v>
      </c>
      <c r="C14" s="13">
        <v>24</v>
      </c>
      <c r="D14" s="13">
        <v>8</v>
      </c>
      <c r="E14" s="13">
        <v>16</v>
      </c>
      <c r="F14" s="14">
        <v>0</v>
      </c>
      <c r="G14" s="15">
        <v>3</v>
      </c>
      <c r="H14" s="14">
        <v>0</v>
      </c>
      <c r="I14" s="14">
        <v>0</v>
      </c>
      <c r="J14" s="15">
        <v>13</v>
      </c>
      <c r="K14" s="14">
        <v>4</v>
      </c>
      <c r="L14" s="3">
        <v>4</v>
      </c>
      <c r="M14" s="15">
        <v>0</v>
      </c>
    </row>
    <row r="15" spans="1:13" x14ac:dyDescent="0.25">
      <c r="A15" s="29" t="s">
        <v>16</v>
      </c>
      <c r="B15" s="8">
        <v>48.85</v>
      </c>
      <c r="C15" s="13">
        <v>63</v>
      </c>
      <c r="D15" s="13">
        <v>29</v>
      </c>
      <c r="E15" s="13">
        <v>34</v>
      </c>
      <c r="F15" s="14">
        <v>0</v>
      </c>
      <c r="G15" s="15">
        <v>9</v>
      </c>
      <c r="H15" s="15">
        <v>4</v>
      </c>
      <c r="I15" s="15">
        <v>1</v>
      </c>
      <c r="J15" s="15">
        <v>40</v>
      </c>
      <c r="K15" s="15">
        <v>5</v>
      </c>
      <c r="L15" s="3">
        <v>4</v>
      </c>
      <c r="M15" s="15">
        <v>0</v>
      </c>
    </row>
    <row r="16" spans="1:13" x14ac:dyDescent="0.25">
      <c r="A16" s="29" t="s">
        <v>17</v>
      </c>
      <c r="B16" s="8">
        <v>8</v>
      </c>
      <c r="C16" s="13">
        <v>8</v>
      </c>
      <c r="D16" s="13">
        <v>2</v>
      </c>
      <c r="E16" s="13">
        <v>6</v>
      </c>
      <c r="F16" s="14">
        <v>0</v>
      </c>
      <c r="G16" s="14">
        <v>1</v>
      </c>
      <c r="H16" s="14">
        <v>0</v>
      </c>
      <c r="I16" s="14">
        <v>1</v>
      </c>
      <c r="J16" s="14">
        <v>4</v>
      </c>
      <c r="K16" s="14">
        <v>0</v>
      </c>
      <c r="L16" s="4">
        <v>2</v>
      </c>
      <c r="M16" s="15">
        <v>0</v>
      </c>
    </row>
    <row r="17" spans="1:13" ht="15" x14ac:dyDescent="0.25">
      <c r="A17" s="37" t="s">
        <v>18</v>
      </c>
      <c r="B17" s="27">
        <f>SUM(B12:B16)</f>
        <v>143.85</v>
      </c>
      <c r="C17" s="12">
        <f t="shared" ref="C17:M17" si="1">SUM(C12:C16)</f>
        <v>158</v>
      </c>
      <c r="D17" s="12">
        <f t="shared" si="1"/>
        <v>51</v>
      </c>
      <c r="E17" s="12">
        <f t="shared" si="1"/>
        <v>107</v>
      </c>
      <c r="F17" s="12">
        <f t="shared" si="1"/>
        <v>0</v>
      </c>
      <c r="G17" s="12">
        <f t="shared" si="1"/>
        <v>27</v>
      </c>
      <c r="H17" s="12">
        <f t="shared" si="1"/>
        <v>5</v>
      </c>
      <c r="I17" s="12">
        <f t="shared" si="1"/>
        <v>5</v>
      </c>
      <c r="J17" s="12">
        <f t="shared" si="1"/>
        <v>97</v>
      </c>
      <c r="K17" s="12">
        <f t="shared" si="1"/>
        <v>10</v>
      </c>
      <c r="L17" s="12">
        <f t="shared" si="1"/>
        <v>14</v>
      </c>
      <c r="M17" s="12">
        <f t="shared" si="1"/>
        <v>0</v>
      </c>
    </row>
    <row r="18" spans="1:13" ht="15" x14ac:dyDescent="0.25">
      <c r="A18" s="46" t="s">
        <v>20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5.75" customHeight="1" x14ac:dyDescent="0.25">
      <c r="A19" s="29" t="s">
        <v>13</v>
      </c>
      <c r="B19" s="8">
        <v>11.83</v>
      </c>
      <c r="C19" s="13">
        <v>12</v>
      </c>
      <c r="D19" s="13">
        <v>6</v>
      </c>
      <c r="E19" s="13">
        <v>6</v>
      </c>
      <c r="F19" s="14">
        <v>0</v>
      </c>
      <c r="G19" s="15">
        <v>1</v>
      </c>
      <c r="H19" s="14">
        <v>0</v>
      </c>
      <c r="I19" s="15">
        <v>1</v>
      </c>
      <c r="J19" s="15">
        <v>10</v>
      </c>
      <c r="K19" s="14">
        <v>0</v>
      </c>
      <c r="L19" s="14">
        <v>0</v>
      </c>
      <c r="M19" s="15">
        <v>0</v>
      </c>
    </row>
    <row r="20" spans="1:13" x14ac:dyDescent="0.25">
      <c r="A20" s="29" t="s">
        <v>14</v>
      </c>
      <c r="B20" s="8">
        <v>20</v>
      </c>
      <c r="C20" s="13">
        <v>20</v>
      </c>
      <c r="D20" s="13">
        <v>14</v>
      </c>
      <c r="E20" s="13">
        <v>6</v>
      </c>
      <c r="F20" s="14">
        <v>0</v>
      </c>
      <c r="G20" s="15">
        <v>2</v>
      </c>
      <c r="H20" s="15">
        <v>4</v>
      </c>
      <c r="I20" s="15">
        <v>0</v>
      </c>
      <c r="J20" s="15">
        <v>11</v>
      </c>
      <c r="K20" s="14">
        <v>0</v>
      </c>
      <c r="L20" s="14">
        <v>3</v>
      </c>
      <c r="M20" s="15">
        <v>0</v>
      </c>
    </row>
    <row r="21" spans="1:13" x14ac:dyDescent="0.25">
      <c r="A21" s="29" t="s">
        <v>15</v>
      </c>
      <c r="B21" s="8">
        <v>18</v>
      </c>
      <c r="C21" s="13">
        <v>18</v>
      </c>
      <c r="D21" s="13">
        <v>15</v>
      </c>
      <c r="E21" s="13">
        <v>3</v>
      </c>
      <c r="F21" s="14">
        <v>0</v>
      </c>
      <c r="G21" s="15">
        <v>1</v>
      </c>
      <c r="H21" s="14">
        <v>1</v>
      </c>
      <c r="I21" s="15">
        <v>3</v>
      </c>
      <c r="J21" s="15">
        <v>9</v>
      </c>
      <c r="K21" s="14">
        <v>1</v>
      </c>
      <c r="L21" s="14">
        <v>3</v>
      </c>
      <c r="M21" s="15">
        <v>0</v>
      </c>
    </row>
    <row r="22" spans="1:13" x14ac:dyDescent="0.25">
      <c r="A22" s="29" t="s">
        <v>16</v>
      </c>
      <c r="B22" s="8">
        <v>19.87</v>
      </c>
      <c r="C22" s="13">
        <v>48</v>
      </c>
      <c r="D22" s="13">
        <v>30</v>
      </c>
      <c r="E22" s="13">
        <v>18</v>
      </c>
      <c r="F22" s="15">
        <v>0</v>
      </c>
      <c r="G22" s="15">
        <v>2</v>
      </c>
      <c r="H22" s="15">
        <v>5</v>
      </c>
      <c r="I22" s="15">
        <v>1</v>
      </c>
      <c r="J22" s="15">
        <v>33</v>
      </c>
      <c r="K22" s="15">
        <v>0</v>
      </c>
      <c r="L22" s="15">
        <v>7</v>
      </c>
      <c r="M22" s="15">
        <v>0</v>
      </c>
    </row>
    <row r="23" spans="1:13" x14ac:dyDescent="0.25">
      <c r="A23" s="29" t="s">
        <v>17</v>
      </c>
      <c r="B23" s="8">
        <v>1</v>
      </c>
      <c r="C23" s="13">
        <v>1</v>
      </c>
      <c r="D23" s="13">
        <v>1</v>
      </c>
      <c r="E23" s="13">
        <v>0</v>
      </c>
      <c r="F23" s="14">
        <v>0</v>
      </c>
      <c r="G23" s="14">
        <v>0</v>
      </c>
      <c r="H23" s="15">
        <v>0</v>
      </c>
      <c r="I23" s="14">
        <v>0</v>
      </c>
      <c r="J23" s="14">
        <v>1</v>
      </c>
      <c r="K23" s="14">
        <v>0</v>
      </c>
      <c r="L23" s="14">
        <v>0</v>
      </c>
      <c r="M23" s="15">
        <v>0</v>
      </c>
    </row>
    <row r="24" spans="1:13" ht="15" x14ac:dyDescent="0.25">
      <c r="A24" s="37" t="s">
        <v>18</v>
      </c>
      <c r="B24" s="27">
        <f>SUM(B19:B23)</f>
        <v>70.7</v>
      </c>
      <c r="C24" s="12">
        <f t="shared" ref="C24:M24" si="2">SUM(C19:C23)</f>
        <v>99</v>
      </c>
      <c r="D24" s="12">
        <f t="shared" si="2"/>
        <v>66</v>
      </c>
      <c r="E24" s="12">
        <f t="shared" si="2"/>
        <v>33</v>
      </c>
      <c r="F24" s="12">
        <f t="shared" si="2"/>
        <v>0</v>
      </c>
      <c r="G24" s="12">
        <f t="shared" si="2"/>
        <v>6</v>
      </c>
      <c r="H24" s="12">
        <f t="shared" si="2"/>
        <v>10</v>
      </c>
      <c r="I24" s="12">
        <f t="shared" si="2"/>
        <v>5</v>
      </c>
      <c r="J24" s="12">
        <f t="shared" si="2"/>
        <v>64</v>
      </c>
      <c r="K24" s="12">
        <f t="shared" si="2"/>
        <v>1</v>
      </c>
      <c r="L24" s="12">
        <f t="shared" si="2"/>
        <v>13</v>
      </c>
      <c r="M24" s="12">
        <f t="shared" si="2"/>
        <v>0</v>
      </c>
    </row>
    <row r="25" spans="1:13" ht="15" x14ac:dyDescent="0.25">
      <c r="A25" s="44" t="s">
        <v>21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25">
      <c r="A26" s="29" t="s">
        <v>13</v>
      </c>
      <c r="B26" s="8">
        <v>9</v>
      </c>
      <c r="C26" s="13">
        <v>9</v>
      </c>
      <c r="D26" s="13">
        <v>2</v>
      </c>
      <c r="E26" s="13">
        <v>7</v>
      </c>
      <c r="F26" s="14">
        <v>0</v>
      </c>
      <c r="G26" s="15">
        <v>2</v>
      </c>
      <c r="H26" s="14">
        <v>0</v>
      </c>
      <c r="I26" s="14">
        <v>1</v>
      </c>
      <c r="J26" s="15">
        <v>5</v>
      </c>
      <c r="K26" s="14">
        <v>0</v>
      </c>
      <c r="L26" s="14">
        <v>1</v>
      </c>
      <c r="M26" s="15">
        <v>0</v>
      </c>
    </row>
    <row r="27" spans="1:13" x14ac:dyDescent="0.25">
      <c r="A27" s="29" t="s">
        <v>14</v>
      </c>
      <c r="B27" s="8">
        <v>30</v>
      </c>
      <c r="C27" s="13">
        <v>30</v>
      </c>
      <c r="D27" s="13">
        <v>8</v>
      </c>
      <c r="E27" s="13">
        <v>22</v>
      </c>
      <c r="F27" s="14">
        <v>0</v>
      </c>
      <c r="G27" s="15">
        <v>10</v>
      </c>
      <c r="H27" s="14">
        <v>0</v>
      </c>
      <c r="I27" s="14">
        <v>0</v>
      </c>
      <c r="J27" s="15">
        <v>14</v>
      </c>
      <c r="K27" s="15">
        <v>1</v>
      </c>
      <c r="L27" s="15">
        <v>5</v>
      </c>
      <c r="M27" s="15">
        <v>0</v>
      </c>
    </row>
    <row r="28" spans="1:13" x14ac:dyDescent="0.25">
      <c r="A28" s="29" t="s">
        <v>15</v>
      </c>
      <c r="B28" s="8">
        <v>22</v>
      </c>
      <c r="C28" s="13">
        <v>22</v>
      </c>
      <c r="D28" s="13">
        <v>10</v>
      </c>
      <c r="E28" s="13">
        <v>12</v>
      </c>
      <c r="F28" s="14">
        <v>0</v>
      </c>
      <c r="G28" s="15">
        <v>5</v>
      </c>
      <c r="H28" s="14">
        <v>1</v>
      </c>
      <c r="I28" s="14">
        <v>0</v>
      </c>
      <c r="J28" s="15">
        <v>4</v>
      </c>
      <c r="K28" s="15">
        <v>9</v>
      </c>
      <c r="L28" s="15">
        <v>3</v>
      </c>
      <c r="M28" s="15">
        <v>0</v>
      </c>
    </row>
    <row r="29" spans="1:13" x14ac:dyDescent="0.25">
      <c r="A29" s="29" t="s">
        <v>16</v>
      </c>
      <c r="B29" s="8">
        <v>32.5</v>
      </c>
      <c r="C29" s="13">
        <v>44</v>
      </c>
      <c r="D29" s="13">
        <v>15</v>
      </c>
      <c r="E29" s="13">
        <v>29</v>
      </c>
      <c r="F29" s="14">
        <v>0</v>
      </c>
      <c r="G29" s="15">
        <v>2</v>
      </c>
      <c r="H29" s="15">
        <v>2</v>
      </c>
      <c r="I29" s="15">
        <v>1</v>
      </c>
      <c r="J29" s="15">
        <v>35</v>
      </c>
      <c r="K29" s="15">
        <v>1</v>
      </c>
      <c r="L29" s="15">
        <v>3</v>
      </c>
      <c r="M29" s="15">
        <v>0</v>
      </c>
    </row>
    <row r="30" spans="1:13" x14ac:dyDescent="0.25">
      <c r="A30" s="29" t="s">
        <v>17</v>
      </c>
      <c r="B30" s="8">
        <v>0</v>
      </c>
      <c r="C30" s="13">
        <v>0</v>
      </c>
      <c r="D30" s="13">
        <v>0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  <c r="L30" s="15">
        <v>0</v>
      </c>
      <c r="M30" s="15">
        <v>0</v>
      </c>
    </row>
    <row r="31" spans="1:13" ht="15" x14ac:dyDescent="0.25">
      <c r="A31" s="37" t="s">
        <v>18</v>
      </c>
      <c r="B31" s="27">
        <f t="shared" ref="B31:M31" si="3">SUM(B26:B30)</f>
        <v>93.5</v>
      </c>
      <c r="C31" s="12">
        <f t="shared" si="3"/>
        <v>105</v>
      </c>
      <c r="D31" s="12">
        <f t="shared" si="3"/>
        <v>35</v>
      </c>
      <c r="E31" s="12">
        <f t="shared" si="3"/>
        <v>70</v>
      </c>
      <c r="F31" s="12">
        <f t="shared" si="3"/>
        <v>0</v>
      </c>
      <c r="G31" s="12">
        <f t="shared" si="3"/>
        <v>19</v>
      </c>
      <c r="H31" s="12">
        <f t="shared" si="3"/>
        <v>3</v>
      </c>
      <c r="I31" s="12">
        <f t="shared" si="3"/>
        <v>2</v>
      </c>
      <c r="J31" s="12">
        <f t="shared" si="3"/>
        <v>58</v>
      </c>
      <c r="K31" s="12">
        <f t="shared" si="3"/>
        <v>11</v>
      </c>
      <c r="L31" s="12">
        <f t="shared" si="3"/>
        <v>12</v>
      </c>
      <c r="M31" s="12">
        <f t="shared" si="3"/>
        <v>0</v>
      </c>
    </row>
    <row r="32" spans="1:13" ht="15" x14ac:dyDescent="0.25">
      <c r="A32" s="46" t="s">
        <v>22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x14ac:dyDescent="0.25">
      <c r="A33" s="29" t="s">
        <v>13</v>
      </c>
      <c r="B33" s="8">
        <v>0</v>
      </c>
      <c r="C33" s="13">
        <v>0</v>
      </c>
      <c r="D33" s="13">
        <v>0</v>
      </c>
      <c r="E33" s="13">
        <v>0</v>
      </c>
      <c r="F33" s="14">
        <v>0</v>
      </c>
      <c r="G33" s="14">
        <v>0</v>
      </c>
      <c r="H33" s="14">
        <v>0</v>
      </c>
      <c r="I33" s="15">
        <v>0</v>
      </c>
      <c r="J33" s="15">
        <v>0</v>
      </c>
      <c r="K33" s="14">
        <v>0</v>
      </c>
      <c r="L33" s="14">
        <v>0</v>
      </c>
      <c r="M33" s="14">
        <v>0</v>
      </c>
    </row>
    <row r="34" spans="1:13" x14ac:dyDescent="0.25">
      <c r="A34" s="29" t="s">
        <v>14</v>
      </c>
      <c r="B34" s="8">
        <v>2</v>
      </c>
      <c r="C34" s="13">
        <v>2</v>
      </c>
      <c r="D34" s="13">
        <v>1</v>
      </c>
      <c r="E34" s="13">
        <v>1</v>
      </c>
      <c r="F34" s="14">
        <v>0</v>
      </c>
      <c r="G34" s="15">
        <v>0</v>
      </c>
      <c r="H34" s="15">
        <v>1</v>
      </c>
      <c r="I34" s="15">
        <v>1</v>
      </c>
      <c r="J34" s="14">
        <v>0</v>
      </c>
      <c r="K34" s="14">
        <v>0</v>
      </c>
      <c r="L34" s="14">
        <v>0</v>
      </c>
      <c r="M34" s="14">
        <v>0</v>
      </c>
    </row>
    <row r="35" spans="1:13" x14ac:dyDescent="0.25">
      <c r="A35" s="29" t="s">
        <v>15</v>
      </c>
      <c r="B35" s="8">
        <v>1</v>
      </c>
      <c r="C35" s="13">
        <v>1</v>
      </c>
      <c r="D35" s="13">
        <v>1</v>
      </c>
      <c r="E35" s="13">
        <v>0</v>
      </c>
      <c r="F35" s="14">
        <v>0</v>
      </c>
      <c r="G35" s="14">
        <v>0</v>
      </c>
      <c r="H35" s="14">
        <v>0</v>
      </c>
      <c r="I35" s="15">
        <v>1</v>
      </c>
      <c r="J35" s="14">
        <v>0</v>
      </c>
      <c r="K35" s="14">
        <v>0</v>
      </c>
      <c r="L35" s="14">
        <v>0</v>
      </c>
      <c r="M35" s="14">
        <v>0</v>
      </c>
    </row>
    <row r="36" spans="1:13" x14ac:dyDescent="0.25">
      <c r="A36" s="29" t="s">
        <v>16</v>
      </c>
      <c r="B36" s="8">
        <v>0.5</v>
      </c>
      <c r="C36" s="13">
        <v>1</v>
      </c>
      <c r="D36" s="13">
        <v>1</v>
      </c>
      <c r="E36" s="13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</v>
      </c>
      <c r="K36" s="14">
        <v>0</v>
      </c>
      <c r="L36" s="14">
        <v>0</v>
      </c>
      <c r="M36" s="14">
        <v>0</v>
      </c>
    </row>
    <row r="37" spans="1:13" ht="15" x14ac:dyDescent="0.25">
      <c r="A37" s="37" t="s">
        <v>18</v>
      </c>
      <c r="B37" s="27">
        <f>SUM(B33:B36)</f>
        <v>3.5</v>
      </c>
      <c r="C37" s="12">
        <f t="shared" ref="C37:K37" si="4">SUM(C33:C36)</f>
        <v>4</v>
      </c>
      <c r="D37" s="12">
        <f t="shared" si="4"/>
        <v>3</v>
      </c>
      <c r="E37" s="12">
        <f t="shared" si="4"/>
        <v>1</v>
      </c>
      <c r="F37" s="12">
        <f t="shared" si="4"/>
        <v>0</v>
      </c>
      <c r="G37" s="12">
        <f t="shared" si="4"/>
        <v>0</v>
      </c>
      <c r="H37" s="12">
        <f t="shared" si="4"/>
        <v>1</v>
      </c>
      <c r="I37" s="12">
        <f t="shared" si="4"/>
        <v>2</v>
      </c>
      <c r="J37" s="12">
        <f t="shared" si="4"/>
        <v>1</v>
      </c>
      <c r="K37" s="12">
        <f t="shared" si="4"/>
        <v>0</v>
      </c>
      <c r="L37" s="12">
        <f>SUM(L33:L36)</f>
        <v>0</v>
      </c>
      <c r="M37" s="12">
        <f>SUM(M33:M36)</f>
        <v>0</v>
      </c>
    </row>
    <row r="38" spans="1:13" ht="15" x14ac:dyDescent="0.25">
      <c r="A38" s="46" t="s">
        <v>23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25">
      <c r="A39" s="29" t="s">
        <v>13</v>
      </c>
      <c r="B39" s="8">
        <v>6</v>
      </c>
      <c r="C39" s="16">
        <v>6</v>
      </c>
      <c r="D39" s="16">
        <v>5</v>
      </c>
      <c r="E39" s="16">
        <v>1</v>
      </c>
      <c r="F39" s="17">
        <v>0</v>
      </c>
      <c r="G39" s="18">
        <v>1</v>
      </c>
      <c r="H39" s="17">
        <v>0</v>
      </c>
      <c r="I39" s="17">
        <v>0</v>
      </c>
      <c r="J39" s="18">
        <v>5</v>
      </c>
      <c r="K39" s="17">
        <v>0</v>
      </c>
      <c r="L39" s="17">
        <v>0</v>
      </c>
      <c r="M39" s="18">
        <v>0</v>
      </c>
    </row>
    <row r="40" spans="1:13" x14ac:dyDescent="0.25">
      <c r="A40" s="29" t="s">
        <v>14</v>
      </c>
      <c r="B40" s="8">
        <v>16</v>
      </c>
      <c r="C40" s="16">
        <v>16</v>
      </c>
      <c r="D40" s="16">
        <v>13</v>
      </c>
      <c r="E40" s="16">
        <v>3</v>
      </c>
      <c r="F40" s="17">
        <v>0</v>
      </c>
      <c r="G40" s="18">
        <v>3</v>
      </c>
      <c r="H40" s="18">
        <v>2</v>
      </c>
      <c r="I40" s="17">
        <v>0</v>
      </c>
      <c r="J40" s="18">
        <v>9</v>
      </c>
      <c r="K40" s="17">
        <v>0</v>
      </c>
      <c r="L40" s="17">
        <v>2</v>
      </c>
      <c r="M40" s="18">
        <v>0</v>
      </c>
    </row>
    <row r="41" spans="1:13" x14ac:dyDescent="0.25">
      <c r="A41" s="29" t="s">
        <v>15</v>
      </c>
      <c r="B41" s="8">
        <v>7</v>
      </c>
      <c r="C41" s="16">
        <v>7</v>
      </c>
      <c r="D41" s="16">
        <v>5</v>
      </c>
      <c r="E41" s="16">
        <v>2</v>
      </c>
      <c r="F41" s="17">
        <v>0</v>
      </c>
      <c r="G41" s="18">
        <v>0</v>
      </c>
      <c r="H41" s="18">
        <v>0</v>
      </c>
      <c r="I41" s="18">
        <v>0</v>
      </c>
      <c r="J41" s="18">
        <v>4</v>
      </c>
      <c r="K41" s="18">
        <v>3</v>
      </c>
      <c r="L41" s="18">
        <v>0</v>
      </c>
      <c r="M41" s="18">
        <v>0</v>
      </c>
    </row>
    <row r="42" spans="1:13" x14ac:dyDescent="0.25">
      <c r="A42" s="29" t="s">
        <v>16</v>
      </c>
      <c r="B42" s="8">
        <v>54.25</v>
      </c>
      <c r="C42" s="16">
        <v>106</v>
      </c>
      <c r="D42" s="16">
        <v>95</v>
      </c>
      <c r="E42" s="16">
        <v>11</v>
      </c>
      <c r="F42" s="17">
        <v>0</v>
      </c>
      <c r="G42" s="18">
        <v>4</v>
      </c>
      <c r="H42" s="18">
        <v>4</v>
      </c>
      <c r="I42" s="18">
        <v>1</v>
      </c>
      <c r="J42" s="18">
        <v>80</v>
      </c>
      <c r="K42" s="18">
        <v>1</v>
      </c>
      <c r="L42" s="18">
        <v>16</v>
      </c>
      <c r="M42" s="18">
        <v>0</v>
      </c>
    </row>
    <row r="43" spans="1:13" x14ac:dyDescent="0.25">
      <c r="A43" s="29" t="s">
        <v>17</v>
      </c>
      <c r="B43" s="8">
        <v>3</v>
      </c>
      <c r="C43" s="16">
        <v>3</v>
      </c>
      <c r="D43" s="16">
        <v>3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8">
        <v>2</v>
      </c>
      <c r="K43" s="18">
        <v>0</v>
      </c>
      <c r="L43" s="18">
        <v>1</v>
      </c>
      <c r="M43" s="18">
        <v>0</v>
      </c>
    </row>
    <row r="44" spans="1:13" ht="15" x14ac:dyDescent="0.25">
      <c r="A44" s="37" t="s">
        <v>18</v>
      </c>
      <c r="B44" s="27">
        <f>SUM(B39:B43)</f>
        <v>86.25</v>
      </c>
      <c r="C44" s="19">
        <f t="shared" ref="C44:M44" si="5">SUM(C39:C43)</f>
        <v>138</v>
      </c>
      <c r="D44" s="19">
        <f t="shared" si="5"/>
        <v>121</v>
      </c>
      <c r="E44" s="19">
        <f t="shared" si="5"/>
        <v>17</v>
      </c>
      <c r="F44" s="19">
        <f t="shared" si="5"/>
        <v>0</v>
      </c>
      <c r="G44" s="19">
        <f t="shared" si="5"/>
        <v>8</v>
      </c>
      <c r="H44" s="19">
        <f t="shared" si="5"/>
        <v>6</v>
      </c>
      <c r="I44" s="19">
        <f t="shared" si="5"/>
        <v>1</v>
      </c>
      <c r="J44" s="19">
        <f t="shared" si="5"/>
        <v>100</v>
      </c>
      <c r="K44" s="19">
        <f t="shared" si="5"/>
        <v>4</v>
      </c>
      <c r="L44" s="19">
        <f t="shared" si="5"/>
        <v>19</v>
      </c>
      <c r="M44" s="19">
        <f t="shared" si="5"/>
        <v>0</v>
      </c>
    </row>
    <row r="45" spans="1:13" ht="15" x14ac:dyDescent="0.25">
      <c r="A45" s="46" t="s">
        <v>24</v>
      </c>
      <c r="B45" s="31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 ht="15.75" customHeight="1" x14ac:dyDescent="0.25">
      <c r="A46" s="29" t="s">
        <v>13</v>
      </c>
      <c r="B46" s="8">
        <v>11</v>
      </c>
      <c r="C46" s="16">
        <v>11</v>
      </c>
      <c r="D46" s="16">
        <v>2</v>
      </c>
      <c r="E46" s="16">
        <v>9</v>
      </c>
      <c r="F46" s="17">
        <v>0</v>
      </c>
      <c r="G46" s="18">
        <v>0</v>
      </c>
      <c r="H46" s="17">
        <v>2</v>
      </c>
      <c r="I46" s="17">
        <v>0</v>
      </c>
      <c r="J46" s="18">
        <v>8</v>
      </c>
      <c r="K46" s="17">
        <v>0</v>
      </c>
      <c r="L46" s="17">
        <v>1</v>
      </c>
      <c r="M46" s="18">
        <v>0</v>
      </c>
    </row>
    <row r="47" spans="1:13" x14ac:dyDescent="0.25">
      <c r="A47" s="29" t="s">
        <v>14</v>
      </c>
      <c r="B47" s="8">
        <v>12.5</v>
      </c>
      <c r="C47" s="16">
        <v>13</v>
      </c>
      <c r="D47" s="16">
        <v>9</v>
      </c>
      <c r="E47" s="16">
        <v>4</v>
      </c>
      <c r="F47" s="17">
        <v>0</v>
      </c>
      <c r="G47" s="17">
        <v>2</v>
      </c>
      <c r="H47" s="18">
        <v>1</v>
      </c>
      <c r="I47" s="17">
        <v>0</v>
      </c>
      <c r="J47" s="18">
        <v>10</v>
      </c>
      <c r="K47" s="17">
        <v>0</v>
      </c>
      <c r="L47" s="17">
        <v>0</v>
      </c>
      <c r="M47" s="18">
        <v>0</v>
      </c>
    </row>
    <row r="48" spans="1:13" x14ac:dyDescent="0.25">
      <c r="A48" s="29" t="s">
        <v>15</v>
      </c>
      <c r="B48" s="8">
        <v>6</v>
      </c>
      <c r="C48" s="16">
        <v>6</v>
      </c>
      <c r="D48" s="16">
        <v>4</v>
      </c>
      <c r="E48" s="16">
        <v>2</v>
      </c>
      <c r="F48" s="17">
        <v>0</v>
      </c>
      <c r="G48" s="18">
        <v>0</v>
      </c>
      <c r="H48" s="17">
        <v>0</v>
      </c>
      <c r="I48" s="17">
        <v>0</v>
      </c>
      <c r="J48" s="18">
        <v>3</v>
      </c>
      <c r="K48" s="17">
        <v>2</v>
      </c>
      <c r="L48" s="17">
        <v>1</v>
      </c>
      <c r="M48" s="18">
        <v>0</v>
      </c>
    </row>
    <row r="49" spans="1:13" x14ac:dyDescent="0.25">
      <c r="A49" s="29" t="s">
        <v>16</v>
      </c>
      <c r="B49" s="8">
        <v>6.35</v>
      </c>
      <c r="C49" s="16">
        <v>18</v>
      </c>
      <c r="D49" s="16">
        <v>10</v>
      </c>
      <c r="E49" s="16">
        <v>8</v>
      </c>
      <c r="F49" s="17">
        <v>0</v>
      </c>
      <c r="G49" s="17">
        <v>0</v>
      </c>
      <c r="H49" s="17">
        <v>0</v>
      </c>
      <c r="I49" s="17">
        <v>0</v>
      </c>
      <c r="J49" s="18">
        <v>14</v>
      </c>
      <c r="K49" s="17">
        <v>1</v>
      </c>
      <c r="L49" s="17">
        <v>3</v>
      </c>
      <c r="M49" s="18">
        <v>0</v>
      </c>
    </row>
    <row r="50" spans="1:13" x14ac:dyDescent="0.25">
      <c r="A50" s="29" t="s">
        <v>17</v>
      </c>
      <c r="B50" s="8">
        <v>4.5</v>
      </c>
      <c r="C50" s="16">
        <v>5</v>
      </c>
      <c r="D50" s="16">
        <v>4</v>
      </c>
      <c r="E50" s="16">
        <v>1</v>
      </c>
      <c r="F50" s="17">
        <v>0</v>
      </c>
      <c r="G50" s="17">
        <v>0</v>
      </c>
      <c r="H50" s="17">
        <v>0</v>
      </c>
      <c r="I50" s="17">
        <v>0</v>
      </c>
      <c r="J50" s="18">
        <v>3</v>
      </c>
      <c r="K50" s="18">
        <v>0</v>
      </c>
      <c r="L50" s="18">
        <v>2</v>
      </c>
      <c r="M50" s="18">
        <v>0</v>
      </c>
    </row>
    <row r="51" spans="1:13" ht="15" x14ac:dyDescent="0.25">
      <c r="A51" s="37" t="s">
        <v>18</v>
      </c>
      <c r="B51" s="27">
        <f>SUM(B46:B50)</f>
        <v>40.35</v>
      </c>
      <c r="C51" s="19">
        <f t="shared" ref="C51:M51" si="6">SUM(C46:C50)</f>
        <v>53</v>
      </c>
      <c r="D51" s="19">
        <f t="shared" si="6"/>
        <v>29</v>
      </c>
      <c r="E51" s="19">
        <f t="shared" si="6"/>
        <v>24</v>
      </c>
      <c r="F51" s="19">
        <f t="shared" si="6"/>
        <v>0</v>
      </c>
      <c r="G51" s="19">
        <f t="shared" si="6"/>
        <v>2</v>
      </c>
      <c r="H51" s="19">
        <f t="shared" si="6"/>
        <v>3</v>
      </c>
      <c r="I51" s="19">
        <f t="shared" si="6"/>
        <v>0</v>
      </c>
      <c r="J51" s="19">
        <f t="shared" si="6"/>
        <v>38</v>
      </c>
      <c r="K51" s="19">
        <f t="shared" si="6"/>
        <v>3</v>
      </c>
      <c r="L51" s="19">
        <f t="shared" si="6"/>
        <v>7</v>
      </c>
      <c r="M51" s="19">
        <f t="shared" si="6"/>
        <v>0</v>
      </c>
    </row>
    <row r="52" spans="1:13" ht="15" x14ac:dyDescent="0.25">
      <c r="A52" s="46" t="s">
        <v>25</v>
      </c>
      <c r="B52" s="31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1:13" ht="15.75" customHeight="1" x14ac:dyDescent="0.25">
      <c r="A53" s="29" t="s">
        <v>16</v>
      </c>
      <c r="B53" s="8">
        <v>13.12</v>
      </c>
      <c r="C53" s="16">
        <v>42</v>
      </c>
      <c r="D53" s="16">
        <v>19</v>
      </c>
      <c r="E53" s="16">
        <v>23</v>
      </c>
      <c r="F53" s="18">
        <v>1</v>
      </c>
      <c r="G53" s="17">
        <v>0</v>
      </c>
      <c r="H53" s="17">
        <v>0</v>
      </c>
      <c r="I53" s="17">
        <v>1</v>
      </c>
      <c r="J53" s="18">
        <v>34</v>
      </c>
      <c r="K53" s="17">
        <v>1</v>
      </c>
      <c r="L53" s="17">
        <v>5</v>
      </c>
      <c r="M53" s="18">
        <v>0</v>
      </c>
    </row>
    <row r="54" spans="1:13" x14ac:dyDescent="0.25">
      <c r="A54" s="29" t="s">
        <v>17</v>
      </c>
      <c r="B54" s="8">
        <v>0</v>
      </c>
      <c r="C54" s="16">
        <v>0</v>
      </c>
      <c r="D54" s="16">
        <v>0</v>
      </c>
      <c r="E54" s="16">
        <v>0</v>
      </c>
      <c r="F54" s="17">
        <v>0</v>
      </c>
      <c r="G54" s="17">
        <v>0</v>
      </c>
      <c r="H54" s="17">
        <v>0</v>
      </c>
      <c r="I54" s="17">
        <v>0</v>
      </c>
      <c r="J54" s="18">
        <v>0</v>
      </c>
      <c r="K54" s="17">
        <v>0</v>
      </c>
      <c r="L54" s="17">
        <v>0</v>
      </c>
      <c r="M54" s="17">
        <v>0</v>
      </c>
    </row>
    <row r="55" spans="1:13" ht="15" x14ac:dyDescent="0.25">
      <c r="A55" s="37" t="s">
        <v>18</v>
      </c>
      <c r="B55" s="27">
        <f>SUM(B53:B54)</f>
        <v>13.12</v>
      </c>
      <c r="C55" s="19">
        <f t="shared" ref="C55:M55" si="7">SUM(C53:C54)</f>
        <v>42</v>
      </c>
      <c r="D55" s="19">
        <f t="shared" si="7"/>
        <v>19</v>
      </c>
      <c r="E55" s="19">
        <f t="shared" si="7"/>
        <v>23</v>
      </c>
      <c r="F55" s="19">
        <f t="shared" si="7"/>
        <v>1</v>
      </c>
      <c r="G55" s="19">
        <f t="shared" si="7"/>
        <v>0</v>
      </c>
      <c r="H55" s="19">
        <f t="shared" si="7"/>
        <v>0</v>
      </c>
      <c r="I55" s="19">
        <f t="shared" si="7"/>
        <v>1</v>
      </c>
      <c r="J55" s="19">
        <f t="shared" si="7"/>
        <v>34</v>
      </c>
      <c r="K55" s="19">
        <f t="shared" si="7"/>
        <v>1</v>
      </c>
      <c r="L55" s="19">
        <f t="shared" si="7"/>
        <v>5</v>
      </c>
      <c r="M55" s="19">
        <f t="shared" si="7"/>
        <v>0</v>
      </c>
    </row>
    <row r="56" spans="1:13" ht="15" x14ac:dyDescent="0.25">
      <c r="A56" s="46" t="s">
        <v>26</v>
      </c>
      <c r="B56" s="3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 ht="15.75" customHeight="1" x14ac:dyDescent="0.25">
      <c r="A57" s="29" t="s">
        <v>13</v>
      </c>
      <c r="B57" s="8">
        <v>1</v>
      </c>
      <c r="C57" s="16">
        <v>1</v>
      </c>
      <c r="D57" s="16">
        <v>0</v>
      </c>
      <c r="E57" s="16">
        <v>1</v>
      </c>
      <c r="F57" s="17">
        <v>0</v>
      </c>
      <c r="G57" s="18">
        <v>1</v>
      </c>
      <c r="H57" s="17">
        <v>0</v>
      </c>
      <c r="I57" s="17">
        <v>0</v>
      </c>
      <c r="J57" s="18">
        <v>0</v>
      </c>
      <c r="K57" s="17">
        <v>0</v>
      </c>
      <c r="L57" s="17">
        <v>0</v>
      </c>
      <c r="M57" s="17">
        <v>0</v>
      </c>
    </row>
    <row r="58" spans="1:13" x14ac:dyDescent="0.25">
      <c r="A58" s="29" t="s">
        <v>14</v>
      </c>
      <c r="B58" s="8">
        <v>3</v>
      </c>
      <c r="C58" s="16">
        <v>3</v>
      </c>
      <c r="D58" s="16">
        <v>3</v>
      </c>
      <c r="E58" s="16">
        <v>0</v>
      </c>
      <c r="F58" s="17">
        <v>0</v>
      </c>
      <c r="G58" s="18">
        <v>2</v>
      </c>
      <c r="H58" s="17">
        <v>0</v>
      </c>
      <c r="I58" s="17">
        <v>0</v>
      </c>
      <c r="J58" s="18">
        <v>1</v>
      </c>
      <c r="K58" s="17">
        <v>0</v>
      </c>
      <c r="L58" s="17">
        <v>0</v>
      </c>
      <c r="M58" s="17">
        <v>0</v>
      </c>
    </row>
    <row r="59" spans="1:13" x14ac:dyDescent="0.25">
      <c r="A59" s="29" t="s">
        <v>15</v>
      </c>
      <c r="B59" s="8">
        <v>5.5</v>
      </c>
      <c r="C59" s="16">
        <v>6</v>
      </c>
      <c r="D59" s="16">
        <v>5</v>
      </c>
      <c r="E59" s="16">
        <v>1</v>
      </c>
      <c r="F59" s="17">
        <v>0</v>
      </c>
      <c r="G59" s="18">
        <v>1</v>
      </c>
      <c r="H59" s="17">
        <v>1</v>
      </c>
      <c r="I59" s="17">
        <v>0</v>
      </c>
      <c r="J59" s="18">
        <v>3</v>
      </c>
      <c r="K59" s="17">
        <v>0</v>
      </c>
      <c r="L59" s="17">
        <v>1</v>
      </c>
      <c r="M59" s="18">
        <v>0</v>
      </c>
    </row>
    <row r="60" spans="1:13" x14ac:dyDescent="0.25">
      <c r="A60" s="29" t="s">
        <v>16</v>
      </c>
      <c r="B60" s="8">
        <v>5.42</v>
      </c>
      <c r="C60" s="16">
        <v>19</v>
      </c>
      <c r="D60" s="16">
        <v>13</v>
      </c>
      <c r="E60" s="16">
        <v>6</v>
      </c>
      <c r="F60" s="17">
        <v>0</v>
      </c>
      <c r="G60" s="17">
        <v>2</v>
      </c>
      <c r="H60" s="17">
        <v>0</v>
      </c>
      <c r="I60" s="17">
        <v>1</v>
      </c>
      <c r="J60" s="18">
        <v>14</v>
      </c>
      <c r="K60" s="17">
        <v>0</v>
      </c>
      <c r="L60" s="17">
        <v>2</v>
      </c>
      <c r="M60" s="18">
        <v>0</v>
      </c>
    </row>
    <row r="61" spans="1:13" ht="15" x14ac:dyDescent="0.25">
      <c r="A61" s="37" t="s">
        <v>18</v>
      </c>
      <c r="B61" s="27">
        <f>SUM(B57:B60)</f>
        <v>14.92</v>
      </c>
      <c r="C61" s="19">
        <f t="shared" ref="C61:M61" si="8">SUM(C57:C60)</f>
        <v>29</v>
      </c>
      <c r="D61" s="19">
        <f t="shared" si="8"/>
        <v>21</v>
      </c>
      <c r="E61" s="19">
        <f t="shared" si="8"/>
        <v>8</v>
      </c>
      <c r="F61" s="19">
        <f t="shared" si="8"/>
        <v>0</v>
      </c>
      <c r="G61" s="19">
        <f t="shared" si="8"/>
        <v>6</v>
      </c>
      <c r="H61" s="19">
        <f t="shared" si="8"/>
        <v>1</v>
      </c>
      <c r="I61" s="19">
        <f t="shared" si="8"/>
        <v>1</v>
      </c>
      <c r="J61" s="19">
        <f t="shared" si="8"/>
        <v>18</v>
      </c>
      <c r="K61" s="19">
        <f t="shared" si="8"/>
        <v>0</v>
      </c>
      <c r="L61" s="19">
        <f t="shared" si="8"/>
        <v>3</v>
      </c>
      <c r="M61" s="19">
        <f t="shared" si="8"/>
        <v>0</v>
      </c>
    </row>
    <row r="62" spans="1:13" ht="15" x14ac:dyDescent="0.25">
      <c r="A62" s="44" t="s">
        <v>27</v>
      </c>
      <c r="B62" s="3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25">
      <c r="A63" s="29" t="s">
        <v>14</v>
      </c>
      <c r="B63" s="8">
        <v>1</v>
      </c>
      <c r="C63" s="16">
        <v>1</v>
      </c>
      <c r="D63" s="16">
        <v>0</v>
      </c>
      <c r="E63" s="16">
        <v>1</v>
      </c>
      <c r="F63" s="17">
        <v>0</v>
      </c>
      <c r="G63" s="17">
        <v>0</v>
      </c>
      <c r="H63" s="17">
        <v>0</v>
      </c>
      <c r="I63" s="17">
        <v>0</v>
      </c>
      <c r="J63" s="17">
        <v>1</v>
      </c>
      <c r="K63" s="17">
        <v>0</v>
      </c>
      <c r="L63" s="17">
        <v>0</v>
      </c>
      <c r="M63" s="17">
        <v>0</v>
      </c>
    </row>
    <row r="64" spans="1:13" x14ac:dyDescent="0.25">
      <c r="A64" s="29" t="s">
        <v>15</v>
      </c>
      <c r="B64" s="8">
        <v>2</v>
      </c>
      <c r="C64" s="16">
        <v>2</v>
      </c>
      <c r="D64" s="16">
        <v>0</v>
      </c>
      <c r="E64" s="16">
        <v>2</v>
      </c>
      <c r="F64" s="17">
        <v>0</v>
      </c>
      <c r="G64" s="17">
        <v>0</v>
      </c>
      <c r="H64" s="17">
        <v>1</v>
      </c>
      <c r="I64" s="17">
        <v>0</v>
      </c>
      <c r="J64" s="17">
        <v>0</v>
      </c>
      <c r="K64" s="17">
        <v>0</v>
      </c>
      <c r="L64" s="17">
        <v>0</v>
      </c>
      <c r="M64" s="17">
        <v>1</v>
      </c>
    </row>
    <row r="65" spans="1:13" x14ac:dyDescent="0.25">
      <c r="A65" s="29" t="s">
        <v>16</v>
      </c>
      <c r="B65" s="8">
        <v>1.5</v>
      </c>
      <c r="C65" s="16">
        <v>3</v>
      </c>
      <c r="D65" s="16">
        <v>3</v>
      </c>
      <c r="E65" s="16">
        <v>0</v>
      </c>
      <c r="F65" s="17">
        <v>0</v>
      </c>
      <c r="G65" s="17">
        <v>0</v>
      </c>
      <c r="H65" s="17">
        <v>0</v>
      </c>
      <c r="I65" s="17">
        <v>0</v>
      </c>
      <c r="J65" s="18">
        <v>3</v>
      </c>
      <c r="K65" s="17">
        <v>0</v>
      </c>
      <c r="L65" s="17">
        <v>0</v>
      </c>
      <c r="M65" s="17">
        <v>0</v>
      </c>
    </row>
    <row r="66" spans="1:13" ht="15" x14ac:dyDescent="0.25">
      <c r="A66" s="37" t="s">
        <v>18</v>
      </c>
      <c r="B66" s="27">
        <f>B63+B65+B64</f>
        <v>4.5</v>
      </c>
      <c r="C66" s="12">
        <f>C63+C65+C64</f>
        <v>6</v>
      </c>
      <c r="D66" s="12">
        <f>D63+D65+D64</f>
        <v>3</v>
      </c>
      <c r="E66" s="12">
        <f>E63+E65+E64</f>
        <v>3</v>
      </c>
      <c r="F66" s="19">
        <f>SUM(F63)</f>
        <v>0</v>
      </c>
      <c r="G66" s="19">
        <f t="shared" ref="G66:M66" si="9">SUM(G63+G64+G65)</f>
        <v>0</v>
      </c>
      <c r="H66" s="19">
        <f t="shared" si="9"/>
        <v>1</v>
      </c>
      <c r="I66" s="19">
        <f t="shared" si="9"/>
        <v>0</v>
      </c>
      <c r="J66" s="19">
        <f t="shared" si="9"/>
        <v>4</v>
      </c>
      <c r="K66" s="19">
        <f t="shared" si="9"/>
        <v>0</v>
      </c>
      <c r="L66" s="19">
        <f t="shared" si="9"/>
        <v>0</v>
      </c>
      <c r="M66" s="19">
        <f t="shared" si="9"/>
        <v>1</v>
      </c>
    </row>
    <row r="67" spans="1:13" ht="15" x14ac:dyDescent="0.25">
      <c r="A67" s="46" t="s">
        <v>35</v>
      </c>
      <c r="B67" s="31"/>
      <c r="C67" s="32"/>
      <c r="D67" s="32"/>
      <c r="E67" s="32"/>
      <c r="F67" s="43"/>
      <c r="G67" s="43"/>
      <c r="H67" s="43"/>
      <c r="I67" s="43"/>
      <c r="J67" s="43"/>
      <c r="K67" s="43"/>
      <c r="L67" s="43"/>
      <c r="M67" s="43"/>
    </row>
    <row r="68" spans="1:13" ht="15" x14ac:dyDescent="0.25">
      <c r="A68" s="1" t="s">
        <v>13</v>
      </c>
      <c r="B68" s="39">
        <v>2</v>
      </c>
      <c r="C68" s="7">
        <v>2</v>
      </c>
      <c r="D68" s="7">
        <v>0</v>
      </c>
      <c r="E68" s="7">
        <v>2</v>
      </c>
      <c r="F68" s="7">
        <v>0</v>
      </c>
      <c r="G68" s="7">
        <v>0</v>
      </c>
      <c r="H68" s="7">
        <v>1</v>
      </c>
      <c r="I68" s="7">
        <v>0</v>
      </c>
      <c r="J68" s="7">
        <v>0</v>
      </c>
      <c r="K68" s="7">
        <v>0</v>
      </c>
      <c r="L68" s="7">
        <v>1</v>
      </c>
      <c r="M68" s="7">
        <v>0</v>
      </c>
    </row>
    <row r="69" spans="1:13" ht="15" x14ac:dyDescent="0.25">
      <c r="A69" s="1" t="s">
        <v>36</v>
      </c>
      <c r="B69" s="39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 x14ac:dyDescent="0.25">
      <c r="A70" s="29" t="s">
        <v>16</v>
      </c>
      <c r="B70" s="8">
        <v>11.5</v>
      </c>
      <c r="C70" s="16">
        <v>15</v>
      </c>
      <c r="D70" s="16">
        <v>10</v>
      </c>
      <c r="E70" s="16">
        <v>5</v>
      </c>
      <c r="F70" s="17">
        <v>0</v>
      </c>
      <c r="G70" s="18">
        <v>3</v>
      </c>
      <c r="H70" s="17">
        <v>0</v>
      </c>
      <c r="I70" s="18">
        <v>1</v>
      </c>
      <c r="J70" s="18">
        <v>10</v>
      </c>
      <c r="K70" s="17">
        <v>0</v>
      </c>
      <c r="L70" s="17">
        <v>1</v>
      </c>
      <c r="M70" s="18">
        <v>0</v>
      </c>
    </row>
    <row r="71" spans="1:13" ht="15" x14ac:dyDescent="0.25">
      <c r="A71" s="37" t="s">
        <v>18</v>
      </c>
      <c r="B71" s="27">
        <f>SUM(B68:B70)</f>
        <v>13.5</v>
      </c>
      <c r="C71" s="12">
        <f>SUM(C68:C70)</f>
        <v>17</v>
      </c>
      <c r="D71" s="12">
        <f>SUM(D68:D70)</f>
        <v>10</v>
      </c>
      <c r="E71" s="12">
        <f>SUM(E68:E70)</f>
        <v>7</v>
      </c>
      <c r="F71" s="19">
        <f>SUM(F68:F70)</f>
        <v>0</v>
      </c>
      <c r="G71" s="19">
        <f t="shared" ref="G71:M71" si="10">SUM(G68:G70)</f>
        <v>3</v>
      </c>
      <c r="H71" s="19">
        <f t="shared" si="10"/>
        <v>1</v>
      </c>
      <c r="I71" s="19">
        <f t="shared" si="10"/>
        <v>1</v>
      </c>
      <c r="J71" s="19">
        <f t="shared" si="10"/>
        <v>10</v>
      </c>
      <c r="K71" s="19">
        <f t="shared" si="10"/>
        <v>0</v>
      </c>
      <c r="L71" s="19">
        <f t="shared" si="10"/>
        <v>2</v>
      </c>
      <c r="M71" s="19">
        <f t="shared" si="10"/>
        <v>0</v>
      </c>
    </row>
    <row r="72" spans="1:13" ht="15" x14ac:dyDescent="0.25">
      <c r="A72" s="46" t="s">
        <v>46</v>
      </c>
      <c r="B72" s="31"/>
      <c r="C72" s="32"/>
      <c r="D72" s="32"/>
      <c r="E72" s="32"/>
      <c r="F72" s="43"/>
      <c r="G72" s="43"/>
      <c r="H72" s="43"/>
      <c r="I72" s="43"/>
      <c r="J72" s="43"/>
      <c r="K72" s="43"/>
      <c r="L72" s="43"/>
      <c r="M72" s="43"/>
    </row>
    <row r="73" spans="1:13" x14ac:dyDescent="0.25">
      <c r="A73" s="1" t="s">
        <v>13</v>
      </c>
      <c r="B73" s="7">
        <v>0</v>
      </c>
      <c r="C73" s="7">
        <v>0</v>
      </c>
      <c r="D73" s="7">
        <v>0</v>
      </c>
      <c r="E73" s="7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</row>
    <row r="74" spans="1:13" ht="15" x14ac:dyDescent="0.25">
      <c r="A74" s="25" t="s">
        <v>18</v>
      </c>
      <c r="B74" s="23">
        <f>SUM(B73)</f>
        <v>0</v>
      </c>
      <c r="C74" s="23">
        <f t="shared" ref="C74:M74" si="11">SUM(C73)</f>
        <v>0</v>
      </c>
      <c r="D74" s="23">
        <f t="shared" si="11"/>
        <v>0</v>
      </c>
      <c r="E74" s="23">
        <f t="shared" si="11"/>
        <v>0</v>
      </c>
      <c r="F74" s="23">
        <f t="shared" si="11"/>
        <v>0</v>
      </c>
      <c r="G74" s="23">
        <f t="shared" si="11"/>
        <v>0</v>
      </c>
      <c r="H74" s="23">
        <f t="shared" si="11"/>
        <v>0</v>
      </c>
      <c r="I74" s="23">
        <f t="shared" si="11"/>
        <v>0</v>
      </c>
      <c r="J74" s="23">
        <f t="shared" si="11"/>
        <v>0</v>
      </c>
      <c r="K74" s="23">
        <f t="shared" si="11"/>
        <v>0</v>
      </c>
      <c r="L74" s="23">
        <f t="shared" si="11"/>
        <v>0</v>
      </c>
      <c r="M74" s="23">
        <f t="shared" si="11"/>
        <v>0</v>
      </c>
    </row>
    <row r="75" spans="1:13" ht="15" x14ac:dyDescent="0.25">
      <c r="A75" s="40" t="s">
        <v>38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5" x14ac:dyDescent="0.25">
      <c r="A76" s="1" t="s">
        <v>13</v>
      </c>
      <c r="B76" s="7">
        <v>6.5</v>
      </c>
      <c r="C76" s="7">
        <v>7</v>
      </c>
      <c r="D76" s="7">
        <v>1</v>
      </c>
      <c r="E76" s="7">
        <v>6</v>
      </c>
      <c r="F76" s="7">
        <v>0</v>
      </c>
      <c r="G76" s="7">
        <v>3</v>
      </c>
      <c r="H76" s="7">
        <v>0</v>
      </c>
      <c r="I76" s="7">
        <v>0</v>
      </c>
      <c r="J76" s="7">
        <v>4</v>
      </c>
      <c r="K76" s="7">
        <v>0</v>
      </c>
      <c r="L76" s="7">
        <v>0</v>
      </c>
      <c r="M76" s="7">
        <v>0</v>
      </c>
    </row>
    <row r="77" spans="1:13" ht="15" x14ac:dyDescent="0.25">
      <c r="A77" s="1" t="s">
        <v>36</v>
      </c>
      <c r="B77" s="7">
        <v>8.83</v>
      </c>
      <c r="C77" s="7">
        <v>9</v>
      </c>
      <c r="D77" s="7">
        <v>3</v>
      </c>
      <c r="E77" s="7">
        <v>6</v>
      </c>
      <c r="F77" s="7">
        <v>0</v>
      </c>
      <c r="G77" s="7">
        <v>1</v>
      </c>
      <c r="H77" s="7">
        <v>0</v>
      </c>
      <c r="I77" s="7">
        <v>0</v>
      </c>
      <c r="J77" s="7">
        <v>8</v>
      </c>
      <c r="K77" s="7">
        <v>0</v>
      </c>
      <c r="L77" s="7">
        <v>0</v>
      </c>
      <c r="M77" s="7">
        <v>0</v>
      </c>
    </row>
    <row r="78" spans="1:13" ht="15" x14ac:dyDescent="0.25">
      <c r="A78" s="29" t="s">
        <v>15</v>
      </c>
      <c r="B78" s="7">
        <v>3</v>
      </c>
      <c r="C78" s="7">
        <v>3</v>
      </c>
      <c r="D78" s="7">
        <v>1</v>
      </c>
      <c r="E78" s="7">
        <v>2</v>
      </c>
      <c r="F78" s="7">
        <v>0</v>
      </c>
      <c r="G78" s="7">
        <v>0</v>
      </c>
      <c r="H78" s="7">
        <v>0</v>
      </c>
      <c r="I78" s="7">
        <v>0</v>
      </c>
      <c r="J78" s="7">
        <v>1</v>
      </c>
      <c r="K78" s="7">
        <v>2</v>
      </c>
      <c r="L78" s="7">
        <v>0</v>
      </c>
      <c r="M78" s="7">
        <v>0</v>
      </c>
    </row>
    <row r="79" spans="1:13" ht="15" x14ac:dyDescent="0.25">
      <c r="A79" s="29" t="s">
        <v>16</v>
      </c>
      <c r="B79" s="7">
        <v>3.5</v>
      </c>
      <c r="C79" s="7">
        <v>6</v>
      </c>
      <c r="D79" s="7">
        <v>4</v>
      </c>
      <c r="E79" s="7">
        <v>2</v>
      </c>
      <c r="F79" s="7">
        <v>0</v>
      </c>
      <c r="G79" s="7">
        <v>1</v>
      </c>
      <c r="H79" s="7">
        <v>0</v>
      </c>
      <c r="I79" s="7">
        <v>0</v>
      </c>
      <c r="J79" s="7">
        <v>4</v>
      </c>
      <c r="K79" s="7">
        <v>1</v>
      </c>
      <c r="L79" s="7">
        <v>0</v>
      </c>
      <c r="M79" s="7">
        <v>0</v>
      </c>
    </row>
    <row r="80" spans="1:13" ht="15" x14ac:dyDescent="0.25">
      <c r="A80" s="29" t="s">
        <v>17</v>
      </c>
      <c r="B80" s="7">
        <v>2.75</v>
      </c>
      <c r="C80" s="7">
        <v>4</v>
      </c>
      <c r="D80" s="7">
        <v>1</v>
      </c>
      <c r="E80" s="7">
        <v>3</v>
      </c>
      <c r="F80" s="7">
        <v>0</v>
      </c>
      <c r="G80" s="7">
        <v>0</v>
      </c>
      <c r="H80" s="7">
        <v>0</v>
      </c>
      <c r="I80" s="7">
        <v>0</v>
      </c>
      <c r="J80" s="7">
        <v>1</v>
      </c>
      <c r="K80" s="7">
        <v>3</v>
      </c>
      <c r="L80" s="7">
        <v>0</v>
      </c>
      <c r="M80" s="7">
        <v>0</v>
      </c>
    </row>
    <row r="81" spans="1:13" ht="15" x14ac:dyDescent="0.25">
      <c r="A81" s="25" t="s">
        <v>18</v>
      </c>
      <c r="B81" s="23">
        <f>B76+B77+B78+B79+B80</f>
        <v>24.58</v>
      </c>
      <c r="C81" s="23">
        <f>C76+C77+C78+C79+C80</f>
        <v>29</v>
      </c>
      <c r="D81" s="23">
        <f>D76+D77+D78+D79+D80</f>
        <v>10</v>
      </c>
      <c r="E81" s="23">
        <f>E76+E77+E78+E79+E80</f>
        <v>19</v>
      </c>
      <c r="F81" s="23">
        <f>F76+F77+F78+F79+F80</f>
        <v>0</v>
      </c>
      <c r="G81" s="23">
        <f t="shared" ref="G81:M81" si="12">G76+G77+G78+G79+G80</f>
        <v>5</v>
      </c>
      <c r="H81" s="23">
        <f t="shared" si="12"/>
        <v>0</v>
      </c>
      <c r="I81" s="23">
        <f t="shared" si="12"/>
        <v>0</v>
      </c>
      <c r="J81" s="23">
        <f t="shared" si="12"/>
        <v>18</v>
      </c>
      <c r="K81" s="23">
        <f t="shared" si="12"/>
        <v>6</v>
      </c>
      <c r="L81" s="23">
        <f t="shared" si="12"/>
        <v>0</v>
      </c>
      <c r="M81" s="23">
        <f t="shared" si="12"/>
        <v>0</v>
      </c>
    </row>
    <row r="82" spans="1:13" x14ac:dyDescent="0.25">
      <c r="A82" s="52" t="s">
        <v>42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ht="15" customHeight="1" x14ac:dyDescent="0.25">
      <c r="A83" s="29" t="s">
        <v>13</v>
      </c>
      <c r="B83" s="38">
        <f t="shared" ref="B83:M83" si="13">B5+B12+B19+B26+B33+B39+B46+B73+B68+B76+B57</f>
        <v>117.5</v>
      </c>
      <c r="C83" s="5">
        <f t="shared" si="13"/>
        <v>120</v>
      </c>
      <c r="D83" s="5">
        <f t="shared" si="13"/>
        <v>42</v>
      </c>
      <c r="E83" s="5">
        <f t="shared" si="13"/>
        <v>78</v>
      </c>
      <c r="F83" s="5">
        <f t="shared" si="13"/>
        <v>0</v>
      </c>
      <c r="G83" s="5">
        <f t="shared" si="13"/>
        <v>17</v>
      </c>
      <c r="H83" s="5">
        <f t="shared" si="13"/>
        <v>6</v>
      </c>
      <c r="I83" s="5">
        <f t="shared" si="13"/>
        <v>4</v>
      </c>
      <c r="J83" s="5">
        <f t="shared" si="13"/>
        <v>90</v>
      </c>
      <c r="K83" s="5">
        <f t="shared" si="13"/>
        <v>0</v>
      </c>
      <c r="L83" s="5">
        <f t="shared" si="13"/>
        <v>3</v>
      </c>
      <c r="M83" s="5">
        <f t="shared" si="13"/>
        <v>0</v>
      </c>
    </row>
    <row r="84" spans="1:13" ht="15" x14ac:dyDescent="0.25">
      <c r="A84" s="29" t="s">
        <v>14</v>
      </c>
      <c r="B84" s="9">
        <f t="shared" ref="B84:M84" si="14">B6+B13+B20+B27+B34+B40+B47+B58+B63+B69+B77</f>
        <v>235.45000000000002</v>
      </c>
      <c r="C84" s="5">
        <f t="shared" si="14"/>
        <v>237</v>
      </c>
      <c r="D84" s="5">
        <f t="shared" si="14"/>
        <v>115</v>
      </c>
      <c r="E84" s="5">
        <f t="shared" si="14"/>
        <v>122</v>
      </c>
      <c r="F84" s="5">
        <f t="shared" si="14"/>
        <v>0</v>
      </c>
      <c r="G84" s="5">
        <f t="shared" si="14"/>
        <v>39</v>
      </c>
      <c r="H84" s="5">
        <f t="shared" si="14"/>
        <v>17</v>
      </c>
      <c r="I84" s="5">
        <f t="shared" si="14"/>
        <v>13</v>
      </c>
      <c r="J84" s="5">
        <f t="shared" si="14"/>
        <v>144</v>
      </c>
      <c r="K84" s="5">
        <f t="shared" si="14"/>
        <v>3</v>
      </c>
      <c r="L84" s="5">
        <f t="shared" si="14"/>
        <v>21</v>
      </c>
      <c r="M84" s="5">
        <f t="shared" si="14"/>
        <v>0</v>
      </c>
    </row>
    <row r="85" spans="1:13" ht="15" x14ac:dyDescent="0.25">
      <c r="A85" s="29" t="s">
        <v>15</v>
      </c>
      <c r="B85" s="9">
        <f t="shared" ref="B85:M85" si="15">B7+B14+B21+B28+B35+B41+B48+B59+B64+B78</f>
        <v>158.5</v>
      </c>
      <c r="C85" s="5">
        <f t="shared" si="15"/>
        <v>159</v>
      </c>
      <c r="D85" s="5">
        <f t="shared" si="15"/>
        <v>92</v>
      </c>
      <c r="E85" s="5">
        <f t="shared" si="15"/>
        <v>67</v>
      </c>
      <c r="F85" s="5">
        <f t="shared" si="15"/>
        <v>1</v>
      </c>
      <c r="G85" s="5">
        <f t="shared" si="15"/>
        <v>19</v>
      </c>
      <c r="H85" s="5">
        <f t="shared" si="15"/>
        <v>7</v>
      </c>
      <c r="I85" s="5">
        <f t="shared" si="15"/>
        <v>14</v>
      </c>
      <c r="J85" s="5">
        <f t="shared" si="15"/>
        <v>69</v>
      </c>
      <c r="K85" s="5">
        <f t="shared" si="15"/>
        <v>30</v>
      </c>
      <c r="L85" s="5">
        <f t="shared" si="15"/>
        <v>18</v>
      </c>
      <c r="M85" s="5">
        <f t="shared" si="15"/>
        <v>1</v>
      </c>
    </row>
    <row r="86" spans="1:13" ht="15" x14ac:dyDescent="0.25">
      <c r="A86" s="29" t="s">
        <v>16</v>
      </c>
      <c r="B86" s="9">
        <f t="shared" ref="B86:M86" si="16">B8+B15+B22+B29+B36+B42+B49+B53+B60+B65+B70+B79</f>
        <v>346.53000000000003</v>
      </c>
      <c r="C86" s="5">
        <f t="shared" si="16"/>
        <v>596</v>
      </c>
      <c r="D86" s="5">
        <f t="shared" si="16"/>
        <v>349</v>
      </c>
      <c r="E86" s="5">
        <f t="shared" si="16"/>
        <v>247</v>
      </c>
      <c r="F86" s="5">
        <f t="shared" si="16"/>
        <v>1</v>
      </c>
      <c r="G86" s="5">
        <f t="shared" si="16"/>
        <v>35</v>
      </c>
      <c r="H86" s="5">
        <f t="shared" si="16"/>
        <v>25</v>
      </c>
      <c r="I86" s="5">
        <f t="shared" si="16"/>
        <v>13</v>
      </c>
      <c r="J86" s="5">
        <f t="shared" si="16"/>
        <v>440</v>
      </c>
      <c r="K86" s="5">
        <f t="shared" si="16"/>
        <v>15</v>
      </c>
      <c r="L86" s="5">
        <f t="shared" si="16"/>
        <v>66</v>
      </c>
      <c r="M86" s="5">
        <f t="shared" si="16"/>
        <v>1</v>
      </c>
    </row>
    <row r="87" spans="1:13" ht="15" x14ac:dyDescent="0.25">
      <c r="A87" s="29" t="s">
        <v>17</v>
      </c>
      <c r="B87" s="9">
        <f t="shared" ref="B87:M87" si="17">B9+B16+B23+B30+B43+B50+B54+B80</f>
        <v>31.75</v>
      </c>
      <c r="C87" s="5">
        <f t="shared" si="17"/>
        <v>34</v>
      </c>
      <c r="D87" s="5">
        <f t="shared" si="17"/>
        <v>19</v>
      </c>
      <c r="E87" s="5">
        <f t="shared" si="17"/>
        <v>15</v>
      </c>
      <c r="F87" s="5">
        <f t="shared" si="17"/>
        <v>0</v>
      </c>
      <c r="G87" s="5">
        <f t="shared" si="17"/>
        <v>1</v>
      </c>
      <c r="H87" s="5">
        <f t="shared" si="17"/>
        <v>3</v>
      </c>
      <c r="I87" s="5">
        <f t="shared" si="17"/>
        <v>1</v>
      </c>
      <c r="J87" s="5">
        <f t="shared" si="17"/>
        <v>20</v>
      </c>
      <c r="K87" s="5">
        <f t="shared" si="17"/>
        <v>3</v>
      </c>
      <c r="L87" s="5">
        <f t="shared" si="17"/>
        <v>6</v>
      </c>
      <c r="M87" s="5">
        <f t="shared" si="17"/>
        <v>0</v>
      </c>
    </row>
    <row r="88" spans="1:13" ht="15" x14ac:dyDescent="0.25">
      <c r="A88" s="37" t="s">
        <v>18</v>
      </c>
      <c r="B88" s="28">
        <f>SUM(B83:B87)</f>
        <v>889.73</v>
      </c>
      <c r="C88" s="26">
        <f t="shared" ref="C88:K88" si="18">SUM(C83:C87)</f>
        <v>1146</v>
      </c>
      <c r="D88" s="26">
        <f t="shared" si="18"/>
        <v>617</v>
      </c>
      <c r="E88" s="26">
        <f t="shared" si="18"/>
        <v>529</v>
      </c>
      <c r="F88" s="26">
        <f t="shared" si="18"/>
        <v>2</v>
      </c>
      <c r="G88" s="26">
        <f t="shared" si="18"/>
        <v>111</v>
      </c>
      <c r="H88" s="26">
        <f t="shared" si="18"/>
        <v>58</v>
      </c>
      <c r="I88" s="26">
        <f t="shared" si="18"/>
        <v>45</v>
      </c>
      <c r="J88" s="26">
        <f t="shared" si="18"/>
        <v>763</v>
      </c>
      <c r="K88" s="26">
        <f t="shared" si="18"/>
        <v>51</v>
      </c>
      <c r="L88" s="26">
        <f>SUM(L83:L87)</f>
        <v>114</v>
      </c>
      <c r="M88" s="26">
        <f>SUM(M83:M87)</f>
        <v>2</v>
      </c>
    </row>
    <row r="89" spans="1:13" x14ac:dyDescent="0.25">
      <c r="A89" s="2"/>
    </row>
    <row r="91" spans="1:13" ht="15" x14ac:dyDescent="0.25">
      <c r="B91" s="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3" ht="15" x14ac:dyDescent="0.25">
      <c r="B92" s="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3" ht="15" x14ac:dyDescent="0.25">
      <c r="B93" s="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3" ht="15" x14ac:dyDescent="0.25">
      <c r="B94" s="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3" ht="15" x14ac:dyDescent="0.25">
      <c r="B95" s="5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3" ht="15" x14ac:dyDescent="0.25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</row>
  </sheetData>
  <pageMargins left="0.7" right="0.7" top="0.75" bottom="0.75" header="0.3" footer="0.3"/>
  <pageSetup scale="60" orientation="landscape" r:id="rId1"/>
  <headerFooter>
    <oddHeader>&amp;L&amp;"-,Bold Italic"Faculty and Staff&amp;C&amp;"-,Bold Italic"TABLE 45&amp;R&amp;"-,Bold Italic"Faculty Diversity:  Summary of Faculty Rank by College-Fall 2016</oddHeader>
    <oddFooter>&amp;L&amp;"-,Bold Italic"Office of Institutional Research, UMass Boston</oddFooter>
  </headerFooter>
  <rowBreaks count="1" manualBreakCount="1">
    <brk id="5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6"/>
  <sheetViews>
    <sheetView topLeftCell="A61" zoomScaleNormal="100" workbookViewId="0">
      <selection activeCell="Q23" sqref="Q23"/>
    </sheetView>
  </sheetViews>
  <sheetFormatPr defaultColWidth="11.42578125" defaultRowHeight="15.75" x14ac:dyDescent="0.25"/>
  <cols>
    <col min="1" max="1" width="42.28515625" style="33" customWidth="1"/>
    <col min="2" max="5" width="9.42578125" style="7" customWidth="1"/>
    <col min="6" max="6" width="16" style="4" customWidth="1"/>
    <col min="7" max="7" width="9.28515625" style="4" customWidth="1"/>
    <col min="8" max="8" width="11.7109375" style="4" customWidth="1"/>
    <col min="9" max="9" width="9.42578125" style="4" customWidth="1"/>
    <col min="10" max="10" width="8.7109375" style="4" customWidth="1"/>
    <col min="11" max="11" width="12.42578125" style="4" customWidth="1"/>
    <col min="12" max="12" width="11" style="4" customWidth="1"/>
    <col min="13" max="14" width="9.140625" customWidth="1"/>
    <col min="15" max="256" width="8.85546875" customWidth="1"/>
  </cols>
  <sheetData>
    <row r="1" spans="1:12" ht="18.75" x14ac:dyDescent="0.3">
      <c r="A1" s="10" t="s">
        <v>48</v>
      </c>
    </row>
    <row r="2" spans="1:12" ht="18.75" x14ac:dyDescent="0.3">
      <c r="A2" s="11"/>
    </row>
    <row r="3" spans="1:12" ht="48" thickBot="1" x14ac:dyDescent="0.3">
      <c r="A3" s="34" t="s">
        <v>49</v>
      </c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7</v>
      </c>
      <c r="H3" s="36" t="s">
        <v>6</v>
      </c>
      <c r="I3" s="36" t="s">
        <v>8</v>
      </c>
      <c r="J3" s="36" t="s">
        <v>9</v>
      </c>
      <c r="K3" s="36" t="s">
        <v>10</v>
      </c>
      <c r="L3" s="36" t="s">
        <v>11</v>
      </c>
    </row>
    <row r="4" spans="1:12" x14ac:dyDescent="0.25">
      <c r="A4" s="50" t="s">
        <v>12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29" t="s">
        <v>13</v>
      </c>
      <c r="B5" s="8">
        <v>45.75</v>
      </c>
      <c r="C5" s="6">
        <v>47</v>
      </c>
      <c r="D5" s="6">
        <v>22</v>
      </c>
      <c r="E5" s="6">
        <v>25</v>
      </c>
      <c r="F5" s="4">
        <v>0</v>
      </c>
      <c r="G5" s="3">
        <v>3</v>
      </c>
      <c r="H5" s="3">
        <v>2</v>
      </c>
      <c r="I5" s="3">
        <v>2</v>
      </c>
      <c r="J5" s="3">
        <v>40</v>
      </c>
      <c r="K5" s="4">
        <v>0</v>
      </c>
      <c r="L5" s="4">
        <v>0</v>
      </c>
    </row>
    <row r="6" spans="1:12" x14ac:dyDescent="0.25">
      <c r="A6" s="29" t="s">
        <v>14</v>
      </c>
      <c r="B6" s="8">
        <v>93</v>
      </c>
      <c r="C6" s="6">
        <v>93</v>
      </c>
      <c r="D6" s="6">
        <v>52</v>
      </c>
      <c r="E6" s="6">
        <v>41</v>
      </c>
      <c r="F6" s="4">
        <v>0</v>
      </c>
      <c r="G6" s="3">
        <v>8</v>
      </c>
      <c r="H6" s="3">
        <v>10</v>
      </c>
      <c r="I6" s="3">
        <v>5</v>
      </c>
      <c r="J6" s="3">
        <v>59</v>
      </c>
      <c r="K6" s="3">
        <v>2</v>
      </c>
      <c r="L6" s="3">
        <v>9</v>
      </c>
    </row>
    <row r="7" spans="1:12" x14ac:dyDescent="0.25">
      <c r="A7" s="29" t="s">
        <v>15</v>
      </c>
      <c r="B7" s="8">
        <v>77.180000000000007</v>
      </c>
      <c r="C7" s="6">
        <v>78</v>
      </c>
      <c r="D7" s="6">
        <v>47</v>
      </c>
      <c r="E7" s="6">
        <v>31</v>
      </c>
      <c r="F7" s="4">
        <v>1</v>
      </c>
      <c r="G7" s="3">
        <v>10</v>
      </c>
      <c r="H7" s="3">
        <v>2</v>
      </c>
      <c r="I7" s="3">
        <v>9</v>
      </c>
      <c r="J7" s="3">
        <v>33</v>
      </c>
      <c r="K7" s="3">
        <v>10</v>
      </c>
      <c r="L7" s="3">
        <v>13</v>
      </c>
    </row>
    <row r="8" spans="1:12" x14ac:dyDescent="0.25">
      <c r="A8" s="29" t="s">
        <v>16</v>
      </c>
      <c r="B8" s="8">
        <v>173.98</v>
      </c>
      <c r="C8" s="6">
        <v>261</v>
      </c>
      <c r="D8" s="6">
        <v>141</v>
      </c>
      <c r="E8" s="6">
        <v>120</v>
      </c>
      <c r="F8" s="4">
        <v>1</v>
      </c>
      <c r="G8" s="3">
        <v>11</v>
      </c>
      <c r="H8" s="3">
        <v>12</v>
      </c>
      <c r="I8" s="3">
        <v>8</v>
      </c>
      <c r="J8" s="3">
        <v>188</v>
      </c>
      <c r="K8" s="3">
        <v>8</v>
      </c>
      <c r="L8" s="3">
        <v>33</v>
      </c>
    </row>
    <row r="9" spans="1:12" x14ac:dyDescent="0.25">
      <c r="A9" s="29" t="s">
        <v>17</v>
      </c>
      <c r="B9" s="8">
        <v>10</v>
      </c>
      <c r="C9" s="6">
        <v>10</v>
      </c>
      <c r="D9" s="6">
        <v>7</v>
      </c>
      <c r="E9" s="6">
        <v>3</v>
      </c>
      <c r="F9" s="4">
        <v>0</v>
      </c>
      <c r="G9" s="4">
        <v>1</v>
      </c>
      <c r="H9" s="4">
        <v>1</v>
      </c>
      <c r="I9" s="4">
        <v>0</v>
      </c>
      <c r="J9" s="4">
        <v>5</v>
      </c>
      <c r="K9" s="4">
        <v>0</v>
      </c>
      <c r="L9" s="3">
        <v>3</v>
      </c>
    </row>
    <row r="10" spans="1:12" ht="15" x14ac:dyDescent="0.25">
      <c r="A10" s="37" t="s">
        <v>18</v>
      </c>
      <c r="B10" s="27">
        <f>SUM(B5:B9)</f>
        <v>399.90999999999997</v>
      </c>
      <c r="C10" s="12">
        <f t="shared" ref="C10:L10" si="0">SUM(C5:C9)</f>
        <v>489</v>
      </c>
      <c r="D10" s="12">
        <f t="shared" si="0"/>
        <v>269</v>
      </c>
      <c r="E10" s="12">
        <f>SUM(E5:E9)</f>
        <v>220</v>
      </c>
      <c r="F10" s="12">
        <f t="shared" si="0"/>
        <v>2</v>
      </c>
      <c r="G10" s="12">
        <f t="shared" si="0"/>
        <v>33</v>
      </c>
      <c r="H10" s="12">
        <f t="shared" si="0"/>
        <v>27</v>
      </c>
      <c r="I10" s="12">
        <f t="shared" si="0"/>
        <v>24</v>
      </c>
      <c r="J10" s="12">
        <f t="shared" si="0"/>
        <v>325</v>
      </c>
      <c r="K10" s="12">
        <f t="shared" si="0"/>
        <v>20</v>
      </c>
      <c r="L10" s="12">
        <f t="shared" si="0"/>
        <v>58</v>
      </c>
    </row>
    <row r="11" spans="1:12" ht="15" x14ac:dyDescent="0.25">
      <c r="A11" s="46" t="s">
        <v>19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25">
      <c r="A12" s="29" t="s">
        <v>13</v>
      </c>
      <c r="B12" s="8">
        <v>21</v>
      </c>
      <c r="C12" s="13">
        <v>21</v>
      </c>
      <c r="D12" s="13">
        <v>1</v>
      </c>
      <c r="E12" s="13">
        <v>20</v>
      </c>
      <c r="F12" s="14">
        <v>0</v>
      </c>
      <c r="G12" s="15">
        <v>5</v>
      </c>
      <c r="H12" s="15">
        <v>1</v>
      </c>
      <c r="I12" s="15">
        <v>0</v>
      </c>
      <c r="J12" s="15">
        <v>14</v>
      </c>
      <c r="K12" s="14">
        <v>0</v>
      </c>
      <c r="L12" s="15">
        <v>1</v>
      </c>
    </row>
    <row r="13" spans="1:12" x14ac:dyDescent="0.25">
      <c r="A13" s="29" t="s">
        <v>14</v>
      </c>
      <c r="B13" s="8">
        <v>42</v>
      </c>
      <c r="C13" s="13">
        <v>42</v>
      </c>
      <c r="D13" s="13">
        <v>12</v>
      </c>
      <c r="E13" s="13">
        <v>30</v>
      </c>
      <c r="F13" s="14">
        <v>0</v>
      </c>
      <c r="G13" s="15">
        <v>10</v>
      </c>
      <c r="H13" s="14">
        <v>0</v>
      </c>
      <c r="I13" s="15">
        <v>2</v>
      </c>
      <c r="J13" s="15">
        <v>27</v>
      </c>
      <c r="K13" s="14">
        <v>1</v>
      </c>
      <c r="L13" s="15">
        <v>2</v>
      </c>
    </row>
    <row r="14" spans="1:12" x14ac:dyDescent="0.25">
      <c r="A14" s="29" t="s">
        <v>15</v>
      </c>
      <c r="B14" s="8">
        <v>27</v>
      </c>
      <c r="C14" s="13">
        <v>27</v>
      </c>
      <c r="D14" s="13">
        <v>6</v>
      </c>
      <c r="E14" s="13">
        <v>21</v>
      </c>
      <c r="F14" s="14">
        <v>0</v>
      </c>
      <c r="G14" s="15">
        <v>2</v>
      </c>
      <c r="H14" s="14">
        <v>1</v>
      </c>
      <c r="I14" s="14">
        <v>1</v>
      </c>
      <c r="J14" s="15">
        <v>13</v>
      </c>
      <c r="K14" s="14">
        <v>5</v>
      </c>
      <c r="L14" s="15">
        <v>5</v>
      </c>
    </row>
    <row r="15" spans="1:12" x14ac:dyDescent="0.25">
      <c r="A15" s="29" t="s">
        <v>16</v>
      </c>
      <c r="B15" s="8">
        <v>54.53</v>
      </c>
      <c r="C15" s="13">
        <v>76</v>
      </c>
      <c r="D15" s="13">
        <v>29</v>
      </c>
      <c r="E15" s="13">
        <v>47</v>
      </c>
      <c r="F15" s="14">
        <v>0</v>
      </c>
      <c r="G15" s="15">
        <v>6</v>
      </c>
      <c r="H15" s="15">
        <v>4</v>
      </c>
      <c r="I15" s="15">
        <v>2</v>
      </c>
      <c r="J15" s="15">
        <v>50</v>
      </c>
      <c r="K15" s="15">
        <v>5</v>
      </c>
      <c r="L15" s="15">
        <v>9</v>
      </c>
    </row>
    <row r="16" spans="1:12" x14ac:dyDescent="0.25">
      <c r="A16" s="29" t="s">
        <v>17</v>
      </c>
      <c r="B16" s="8">
        <v>6</v>
      </c>
      <c r="C16" s="13">
        <v>6</v>
      </c>
      <c r="D16" s="13">
        <v>2</v>
      </c>
      <c r="E16" s="13">
        <v>4</v>
      </c>
      <c r="F16" s="14">
        <v>0</v>
      </c>
      <c r="G16" s="14">
        <v>2</v>
      </c>
      <c r="H16" s="14">
        <v>0</v>
      </c>
      <c r="I16" s="14">
        <v>1</v>
      </c>
      <c r="J16" s="14">
        <v>2</v>
      </c>
      <c r="K16" s="14">
        <v>0</v>
      </c>
      <c r="L16" s="15">
        <v>1</v>
      </c>
    </row>
    <row r="17" spans="1:12" ht="15" x14ac:dyDescent="0.25">
      <c r="A17" s="37" t="s">
        <v>18</v>
      </c>
      <c r="B17" s="27">
        <f>SUM(B12:B16)</f>
        <v>150.53</v>
      </c>
      <c r="C17" s="12">
        <f t="shared" ref="C17:L17" si="1">SUM(C12:C16)</f>
        <v>172</v>
      </c>
      <c r="D17" s="12">
        <f t="shared" si="1"/>
        <v>50</v>
      </c>
      <c r="E17" s="12">
        <f t="shared" si="1"/>
        <v>122</v>
      </c>
      <c r="F17" s="12">
        <f t="shared" si="1"/>
        <v>0</v>
      </c>
      <c r="G17" s="12">
        <f t="shared" si="1"/>
        <v>25</v>
      </c>
      <c r="H17" s="12">
        <f t="shared" si="1"/>
        <v>6</v>
      </c>
      <c r="I17" s="12">
        <f t="shared" si="1"/>
        <v>6</v>
      </c>
      <c r="J17" s="12">
        <f t="shared" si="1"/>
        <v>106</v>
      </c>
      <c r="K17" s="12">
        <f t="shared" si="1"/>
        <v>11</v>
      </c>
      <c r="L17" s="12">
        <f t="shared" si="1"/>
        <v>18</v>
      </c>
    </row>
    <row r="18" spans="1:12" ht="15" x14ac:dyDescent="0.25">
      <c r="A18" s="46" t="s">
        <v>20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5.75" customHeight="1" x14ac:dyDescent="0.25">
      <c r="A19" s="29" t="s">
        <v>13</v>
      </c>
      <c r="B19" s="8">
        <v>9</v>
      </c>
      <c r="C19" s="13">
        <v>9</v>
      </c>
      <c r="D19" s="13">
        <v>4</v>
      </c>
      <c r="E19" s="13">
        <v>5</v>
      </c>
      <c r="F19" s="14">
        <v>0</v>
      </c>
      <c r="G19" s="15">
        <v>1</v>
      </c>
      <c r="H19" s="14">
        <v>0</v>
      </c>
      <c r="I19" s="15">
        <v>1</v>
      </c>
      <c r="J19" s="15">
        <v>7</v>
      </c>
      <c r="K19" s="14">
        <v>0</v>
      </c>
      <c r="L19" s="14">
        <v>0</v>
      </c>
    </row>
    <row r="20" spans="1:12" x14ac:dyDescent="0.25">
      <c r="A20" s="29" t="s">
        <v>14</v>
      </c>
      <c r="B20" s="8">
        <v>20</v>
      </c>
      <c r="C20" s="13">
        <v>20</v>
      </c>
      <c r="D20" s="13">
        <v>12</v>
      </c>
      <c r="E20" s="13">
        <v>8</v>
      </c>
      <c r="F20" s="14">
        <v>0</v>
      </c>
      <c r="G20" s="15">
        <v>2</v>
      </c>
      <c r="H20" s="15">
        <v>3</v>
      </c>
      <c r="I20" s="15">
        <v>0</v>
      </c>
      <c r="J20" s="15">
        <v>12</v>
      </c>
      <c r="K20" s="14">
        <v>0</v>
      </c>
      <c r="L20" s="15">
        <v>3</v>
      </c>
    </row>
    <row r="21" spans="1:12" x14ac:dyDescent="0.25">
      <c r="A21" s="29" t="s">
        <v>15</v>
      </c>
      <c r="B21" s="8">
        <v>17</v>
      </c>
      <c r="C21" s="13">
        <v>17</v>
      </c>
      <c r="D21" s="13">
        <v>15</v>
      </c>
      <c r="E21" s="13">
        <v>2</v>
      </c>
      <c r="F21" s="14">
        <v>0</v>
      </c>
      <c r="G21" s="15">
        <v>1</v>
      </c>
      <c r="H21" s="14">
        <v>0</v>
      </c>
      <c r="I21" s="15">
        <v>3</v>
      </c>
      <c r="J21" s="15">
        <v>8</v>
      </c>
      <c r="K21" s="14">
        <v>1</v>
      </c>
      <c r="L21" s="15">
        <v>4</v>
      </c>
    </row>
    <row r="22" spans="1:12" x14ac:dyDescent="0.25">
      <c r="A22" s="29" t="s">
        <v>16</v>
      </c>
      <c r="B22" s="8">
        <v>28.57</v>
      </c>
      <c r="C22" s="13">
        <v>74</v>
      </c>
      <c r="D22" s="13">
        <v>52</v>
      </c>
      <c r="E22" s="13">
        <v>22</v>
      </c>
      <c r="F22" s="15">
        <v>1</v>
      </c>
      <c r="G22" s="15">
        <v>3</v>
      </c>
      <c r="H22" s="15">
        <v>6</v>
      </c>
      <c r="I22" s="15">
        <v>2</v>
      </c>
      <c r="J22" s="15">
        <v>50</v>
      </c>
      <c r="K22" s="15">
        <v>1</v>
      </c>
      <c r="L22" s="15">
        <v>11</v>
      </c>
    </row>
    <row r="23" spans="1:12" x14ac:dyDescent="0.25">
      <c r="A23" s="29" t="s">
        <v>17</v>
      </c>
      <c r="B23" s="8">
        <v>3</v>
      </c>
      <c r="C23" s="13">
        <v>3</v>
      </c>
      <c r="D23" s="13">
        <v>3</v>
      </c>
      <c r="E23" s="13">
        <v>0</v>
      </c>
      <c r="F23" s="14">
        <v>0</v>
      </c>
      <c r="G23" s="14">
        <v>0</v>
      </c>
      <c r="H23" s="15">
        <v>0</v>
      </c>
      <c r="I23" s="14">
        <v>0</v>
      </c>
      <c r="J23" s="14">
        <v>1</v>
      </c>
      <c r="K23" s="14">
        <v>0</v>
      </c>
      <c r="L23" s="14">
        <v>2</v>
      </c>
    </row>
    <row r="24" spans="1:12" ht="15" x14ac:dyDescent="0.25">
      <c r="A24" s="37" t="s">
        <v>18</v>
      </c>
      <c r="B24" s="27">
        <f>SUM(B19:B23)</f>
        <v>77.569999999999993</v>
      </c>
      <c r="C24" s="12">
        <f t="shared" ref="C24:L24" si="2">SUM(C19:C23)</f>
        <v>123</v>
      </c>
      <c r="D24" s="12">
        <f t="shared" si="2"/>
        <v>86</v>
      </c>
      <c r="E24" s="12">
        <f t="shared" si="2"/>
        <v>37</v>
      </c>
      <c r="F24" s="12">
        <f t="shared" si="2"/>
        <v>1</v>
      </c>
      <c r="G24" s="12">
        <f t="shared" si="2"/>
        <v>7</v>
      </c>
      <c r="H24" s="12">
        <f t="shared" si="2"/>
        <v>9</v>
      </c>
      <c r="I24" s="12">
        <f t="shared" si="2"/>
        <v>6</v>
      </c>
      <c r="J24" s="12">
        <f t="shared" si="2"/>
        <v>78</v>
      </c>
      <c r="K24" s="12">
        <f t="shared" si="2"/>
        <v>2</v>
      </c>
      <c r="L24" s="12">
        <f t="shared" si="2"/>
        <v>20</v>
      </c>
    </row>
    <row r="25" spans="1:12" ht="15" x14ac:dyDescent="0.25">
      <c r="A25" s="44" t="s">
        <v>21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x14ac:dyDescent="0.25">
      <c r="A26" s="29" t="s">
        <v>13</v>
      </c>
      <c r="B26" s="8">
        <v>8</v>
      </c>
      <c r="C26" s="13">
        <v>8</v>
      </c>
      <c r="D26" s="13">
        <v>2</v>
      </c>
      <c r="E26" s="13">
        <v>6</v>
      </c>
      <c r="F26" s="14">
        <v>0</v>
      </c>
      <c r="G26" s="15">
        <v>2</v>
      </c>
      <c r="H26" s="14">
        <v>0</v>
      </c>
      <c r="I26" s="14">
        <v>0</v>
      </c>
      <c r="J26" s="15">
        <v>5</v>
      </c>
      <c r="K26" s="14">
        <v>0</v>
      </c>
      <c r="L26" s="15">
        <v>1</v>
      </c>
    </row>
    <row r="27" spans="1:12" x14ac:dyDescent="0.25">
      <c r="A27" s="29" t="s">
        <v>14</v>
      </c>
      <c r="B27" s="8">
        <v>29</v>
      </c>
      <c r="C27" s="13">
        <v>29</v>
      </c>
      <c r="D27" s="13">
        <v>8</v>
      </c>
      <c r="E27" s="13">
        <v>21</v>
      </c>
      <c r="F27" s="14">
        <v>0</v>
      </c>
      <c r="G27" s="15">
        <v>9</v>
      </c>
      <c r="H27" s="14">
        <v>0</v>
      </c>
      <c r="I27" s="14">
        <v>0</v>
      </c>
      <c r="J27" s="15">
        <v>13</v>
      </c>
      <c r="K27" s="15">
        <v>1</v>
      </c>
      <c r="L27" s="15">
        <v>6</v>
      </c>
    </row>
    <row r="28" spans="1:12" x14ac:dyDescent="0.25">
      <c r="A28" s="29" t="s">
        <v>15</v>
      </c>
      <c r="B28" s="8">
        <v>24</v>
      </c>
      <c r="C28" s="13">
        <v>24</v>
      </c>
      <c r="D28" s="13">
        <v>9</v>
      </c>
      <c r="E28" s="13">
        <v>15</v>
      </c>
      <c r="F28" s="14">
        <v>0</v>
      </c>
      <c r="G28" s="15">
        <v>5</v>
      </c>
      <c r="H28" s="14">
        <v>1</v>
      </c>
      <c r="I28" s="14">
        <v>0</v>
      </c>
      <c r="J28" s="15">
        <v>4</v>
      </c>
      <c r="K28" s="15">
        <v>11</v>
      </c>
      <c r="L28" s="15">
        <v>3</v>
      </c>
    </row>
    <row r="29" spans="1:12" x14ac:dyDescent="0.25">
      <c r="A29" s="29" t="s">
        <v>16</v>
      </c>
      <c r="B29" s="8">
        <v>38.630000000000003</v>
      </c>
      <c r="C29" s="13">
        <v>57</v>
      </c>
      <c r="D29" s="13">
        <v>19</v>
      </c>
      <c r="E29" s="13">
        <v>38</v>
      </c>
      <c r="F29" s="14">
        <v>0</v>
      </c>
      <c r="G29" s="15">
        <v>3</v>
      </c>
      <c r="H29" s="15">
        <v>2</v>
      </c>
      <c r="I29" s="15">
        <v>2</v>
      </c>
      <c r="J29" s="15">
        <v>42</v>
      </c>
      <c r="K29" s="15">
        <v>3</v>
      </c>
      <c r="L29" s="15">
        <v>5</v>
      </c>
    </row>
    <row r="30" spans="1:12" x14ac:dyDescent="0.25">
      <c r="A30" s="29" t="s">
        <v>17</v>
      </c>
      <c r="B30" s="8">
        <v>1</v>
      </c>
      <c r="C30" s="13">
        <v>1</v>
      </c>
      <c r="D30" s="13">
        <v>0</v>
      </c>
      <c r="E30" s="13">
        <v>1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  <c r="L30" s="15">
        <v>1</v>
      </c>
    </row>
    <row r="31" spans="1:12" ht="15" x14ac:dyDescent="0.25">
      <c r="A31" s="37" t="s">
        <v>18</v>
      </c>
      <c r="B31" s="27">
        <f>SUM(B26:B30)</f>
        <v>100.63</v>
      </c>
      <c r="C31" s="12">
        <f>SUM(C26:C30)</f>
        <v>119</v>
      </c>
      <c r="D31" s="12">
        <f>SUM(D26:D30)</f>
        <v>38</v>
      </c>
      <c r="E31" s="12">
        <f>SUM(E26:E30)</f>
        <v>81</v>
      </c>
      <c r="F31" s="12">
        <f>SUM(F26:F30)</f>
        <v>0</v>
      </c>
      <c r="G31" s="12">
        <f>SUM(G26:G29)</f>
        <v>19</v>
      </c>
      <c r="H31" s="12">
        <f>SUM(H26:H29)</f>
        <v>3</v>
      </c>
      <c r="I31" s="12">
        <f>SUM(I26:I30)</f>
        <v>2</v>
      </c>
      <c r="J31" s="12">
        <f>SUM(J26:J29)</f>
        <v>64</v>
      </c>
      <c r="K31" s="12">
        <f>SUM(K26:K30)</f>
        <v>15</v>
      </c>
      <c r="L31" s="12">
        <f>SUM(L26:L30)</f>
        <v>16</v>
      </c>
    </row>
    <row r="32" spans="1:12" ht="15" x14ac:dyDescent="0.25">
      <c r="A32" s="46" t="s">
        <v>22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x14ac:dyDescent="0.25">
      <c r="A33" s="29" t="s">
        <v>13</v>
      </c>
      <c r="B33" s="8">
        <v>2</v>
      </c>
      <c r="C33" s="13">
        <v>2</v>
      </c>
      <c r="D33" s="13">
        <v>2</v>
      </c>
      <c r="E33" s="13">
        <v>0</v>
      </c>
      <c r="F33" s="14">
        <v>0</v>
      </c>
      <c r="G33" s="14">
        <v>0</v>
      </c>
      <c r="H33" s="14">
        <v>0</v>
      </c>
      <c r="I33" s="15">
        <v>0</v>
      </c>
      <c r="J33" s="15">
        <v>2</v>
      </c>
      <c r="K33" s="14">
        <v>0</v>
      </c>
      <c r="L33" s="14">
        <v>0</v>
      </c>
    </row>
    <row r="34" spans="1:12" x14ac:dyDescent="0.25">
      <c r="A34" s="29" t="s">
        <v>14</v>
      </c>
      <c r="B34" s="8">
        <v>8</v>
      </c>
      <c r="C34" s="13">
        <v>8</v>
      </c>
      <c r="D34" s="13">
        <v>3</v>
      </c>
      <c r="E34" s="13">
        <v>5</v>
      </c>
      <c r="F34" s="14">
        <v>0</v>
      </c>
      <c r="G34" s="15">
        <v>2</v>
      </c>
      <c r="H34" s="15">
        <v>4</v>
      </c>
      <c r="I34" s="15">
        <v>2</v>
      </c>
      <c r="J34" s="14">
        <v>0</v>
      </c>
      <c r="K34" s="14">
        <v>0</v>
      </c>
      <c r="L34" s="14">
        <v>0</v>
      </c>
    </row>
    <row r="35" spans="1:12" x14ac:dyDescent="0.25">
      <c r="A35" s="29" t="s">
        <v>15</v>
      </c>
      <c r="B35" s="8">
        <v>2</v>
      </c>
      <c r="C35" s="13">
        <v>2</v>
      </c>
      <c r="D35" s="13">
        <v>1</v>
      </c>
      <c r="E35" s="13">
        <v>1</v>
      </c>
      <c r="F35" s="14">
        <v>0</v>
      </c>
      <c r="G35" s="14">
        <v>0</v>
      </c>
      <c r="H35" s="14">
        <v>0</v>
      </c>
      <c r="I35" s="15">
        <v>1</v>
      </c>
      <c r="J35" s="14">
        <v>1</v>
      </c>
      <c r="K35" s="14">
        <v>0</v>
      </c>
      <c r="L35" s="14">
        <v>0</v>
      </c>
    </row>
    <row r="36" spans="1:12" x14ac:dyDescent="0.25">
      <c r="A36" s="29" t="s">
        <v>16</v>
      </c>
      <c r="B36" s="8">
        <v>1.5</v>
      </c>
      <c r="C36" s="13">
        <v>4</v>
      </c>
      <c r="D36" s="13">
        <v>4</v>
      </c>
      <c r="E36" s="13">
        <v>0</v>
      </c>
      <c r="F36" s="14">
        <v>0</v>
      </c>
      <c r="G36" s="14">
        <v>0</v>
      </c>
      <c r="H36" s="14">
        <v>1</v>
      </c>
      <c r="I36" s="14">
        <v>1</v>
      </c>
      <c r="J36" s="15">
        <v>2</v>
      </c>
      <c r="K36" s="14">
        <v>0</v>
      </c>
      <c r="L36" s="14">
        <v>0</v>
      </c>
    </row>
    <row r="37" spans="1:12" ht="15" x14ac:dyDescent="0.25">
      <c r="A37" s="37" t="s">
        <v>18</v>
      </c>
      <c r="B37" s="27">
        <f>SUM(B33:B36)</f>
        <v>13.5</v>
      </c>
      <c r="C37" s="12">
        <f t="shared" ref="C37:L37" si="3">SUM(C33:C36)</f>
        <v>16</v>
      </c>
      <c r="D37" s="12">
        <f t="shared" si="3"/>
        <v>10</v>
      </c>
      <c r="E37" s="12">
        <f t="shared" si="3"/>
        <v>6</v>
      </c>
      <c r="F37" s="12">
        <f t="shared" si="3"/>
        <v>0</v>
      </c>
      <c r="G37" s="12">
        <f t="shared" si="3"/>
        <v>2</v>
      </c>
      <c r="H37" s="12">
        <f t="shared" si="3"/>
        <v>5</v>
      </c>
      <c r="I37" s="12">
        <f t="shared" si="3"/>
        <v>4</v>
      </c>
      <c r="J37" s="12">
        <f t="shared" si="3"/>
        <v>5</v>
      </c>
      <c r="K37" s="12">
        <f t="shared" si="3"/>
        <v>0</v>
      </c>
      <c r="L37" s="12">
        <f t="shared" si="3"/>
        <v>0</v>
      </c>
    </row>
    <row r="38" spans="1:12" ht="15" x14ac:dyDescent="0.25">
      <c r="A38" s="44" t="s">
        <v>23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A39" s="29" t="s">
        <v>13</v>
      </c>
      <c r="B39" s="8">
        <v>5</v>
      </c>
      <c r="C39" s="16">
        <v>5</v>
      </c>
      <c r="D39" s="16">
        <v>4</v>
      </c>
      <c r="E39" s="16">
        <v>1</v>
      </c>
      <c r="F39" s="17">
        <v>0</v>
      </c>
      <c r="G39" s="18">
        <v>1</v>
      </c>
      <c r="H39" s="17">
        <v>0</v>
      </c>
      <c r="I39" s="17">
        <v>0</v>
      </c>
      <c r="J39" s="18">
        <v>3</v>
      </c>
      <c r="K39" s="17">
        <v>0</v>
      </c>
      <c r="L39" s="18">
        <v>1</v>
      </c>
    </row>
    <row r="40" spans="1:12" x14ac:dyDescent="0.25">
      <c r="A40" s="29" t="s">
        <v>14</v>
      </c>
      <c r="B40" s="8">
        <v>14</v>
      </c>
      <c r="C40" s="16">
        <v>14</v>
      </c>
      <c r="D40" s="16">
        <v>11</v>
      </c>
      <c r="E40" s="16">
        <v>3</v>
      </c>
      <c r="F40" s="17">
        <v>0</v>
      </c>
      <c r="G40" s="18">
        <v>3</v>
      </c>
      <c r="H40" s="18">
        <v>1</v>
      </c>
      <c r="I40" s="17">
        <v>0</v>
      </c>
      <c r="J40" s="18">
        <v>8</v>
      </c>
      <c r="K40" s="17">
        <v>0</v>
      </c>
      <c r="L40" s="18">
        <v>2</v>
      </c>
    </row>
    <row r="41" spans="1:12" x14ac:dyDescent="0.25">
      <c r="A41" s="29" t="s">
        <v>15</v>
      </c>
      <c r="B41" s="8">
        <v>8</v>
      </c>
      <c r="C41" s="16">
        <v>8</v>
      </c>
      <c r="D41" s="16">
        <v>6</v>
      </c>
      <c r="E41" s="16">
        <v>2</v>
      </c>
      <c r="F41" s="17">
        <v>0</v>
      </c>
      <c r="G41" s="18">
        <v>0</v>
      </c>
      <c r="H41" s="18">
        <v>0</v>
      </c>
      <c r="I41" s="18">
        <v>0</v>
      </c>
      <c r="J41" s="18">
        <v>2</v>
      </c>
      <c r="K41" s="18">
        <v>3</v>
      </c>
      <c r="L41" s="18">
        <v>3</v>
      </c>
    </row>
    <row r="42" spans="1:12" x14ac:dyDescent="0.25">
      <c r="A42" s="29" t="s">
        <v>16</v>
      </c>
      <c r="B42" s="8">
        <v>55.92</v>
      </c>
      <c r="C42" s="16">
        <v>111</v>
      </c>
      <c r="D42" s="16">
        <v>100</v>
      </c>
      <c r="E42" s="16">
        <v>11</v>
      </c>
      <c r="F42" s="17">
        <v>0</v>
      </c>
      <c r="G42" s="18">
        <v>3</v>
      </c>
      <c r="H42" s="18">
        <v>3</v>
      </c>
      <c r="I42" s="18">
        <v>0</v>
      </c>
      <c r="J42" s="18">
        <v>83</v>
      </c>
      <c r="K42" s="18">
        <v>0</v>
      </c>
      <c r="L42" s="18">
        <v>22</v>
      </c>
    </row>
    <row r="43" spans="1:12" x14ac:dyDescent="0.25">
      <c r="A43" s="29" t="s">
        <v>17</v>
      </c>
      <c r="B43" s="8">
        <v>4</v>
      </c>
      <c r="C43" s="16">
        <v>4</v>
      </c>
      <c r="D43" s="16">
        <v>4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8">
        <v>3</v>
      </c>
      <c r="K43" s="18">
        <v>0</v>
      </c>
      <c r="L43" s="18">
        <v>1</v>
      </c>
    </row>
    <row r="44" spans="1:12" ht="15" x14ac:dyDescent="0.25">
      <c r="A44" s="37" t="s">
        <v>18</v>
      </c>
      <c r="B44" s="27">
        <f>SUM(B39:B43)</f>
        <v>86.92</v>
      </c>
      <c r="C44" s="19">
        <f t="shared" ref="C44:L44" si="4">SUM(C39:C43)</f>
        <v>142</v>
      </c>
      <c r="D44" s="19">
        <f t="shared" si="4"/>
        <v>125</v>
      </c>
      <c r="E44" s="19">
        <f t="shared" si="4"/>
        <v>17</v>
      </c>
      <c r="F44" s="19">
        <f t="shared" si="4"/>
        <v>0</v>
      </c>
      <c r="G44" s="19">
        <f t="shared" si="4"/>
        <v>7</v>
      </c>
      <c r="H44" s="19">
        <f t="shared" si="4"/>
        <v>4</v>
      </c>
      <c r="I44" s="19">
        <f t="shared" si="4"/>
        <v>0</v>
      </c>
      <c r="J44" s="19">
        <f t="shared" si="4"/>
        <v>99</v>
      </c>
      <c r="K44" s="19">
        <f t="shared" si="4"/>
        <v>3</v>
      </c>
      <c r="L44" s="19">
        <f t="shared" si="4"/>
        <v>29</v>
      </c>
    </row>
    <row r="45" spans="1:12" ht="15" x14ac:dyDescent="0.25">
      <c r="A45" s="46" t="s">
        <v>24</v>
      </c>
      <c r="B45" s="31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2" ht="15.75" customHeight="1" x14ac:dyDescent="0.25">
      <c r="A46" s="29" t="s">
        <v>13</v>
      </c>
      <c r="B46" s="8">
        <v>10</v>
      </c>
      <c r="C46" s="16">
        <v>10</v>
      </c>
      <c r="D46" s="16">
        <v>3</v>
      </c>
      <c r="E46" s="16">
        <v>7</v>
      </c>
      <c r="F46" s="17">
        <v>0</v>
      </c>
      <c r="G46" s="18">
        <v>1</v>
      </c>
      <c r="H46" s="17">
        <v>1</v>
      </c>
      <c r="I46" s="17">
        <v>0</v>
      </c>
      <c r="J46" s="18">
        <v>7</v>
      </c>
      <c r="K46" s="17">
        <v>0</v>
      </c>
      <c r="L46" s="18">
        <v>1</v>
      </c>
    </row>
    <row r="47" spans="1:12" x14ac:dyDescent="0.25">
      <c r="A47" s="29" t="s">
        <v>14</v>
      </c>
      <c r="B47" s="8">
        <v>13</v>
      </c>
      <c r="C47" s="16">
        <v>13</v>
      </c>
      <c r="D47" s="16">
        <v>8</v>
      </c>
      <c r="E47" s="16">
        <v>5</v>
      </c>
      <c r="F47" s="17">
        <v>0</v>
      </c>
      <c r="G47" s="17">
        <v>2</v>
      </c>
      <c r="H47" s="18">
        <v>1</v>
      </c>
      <c r="I47" s="17">
        <v>0</v>
      </c>
      <c r="J47" s="18">
        <v>10</v>
      </c>
      <c r="K47" s="17">
        <v>0</v>
      </c>
      <c r="L47" s="18">
        <v>0</v>
      </c>
    </row>
    <row r="48" spans="1:12" x14ac:dyDescent="0.25">
      <c r="A48" s="29" t="s">
        <v>15</v>
      </c>
      <c r="B48" s="8">
        <v>6</v>
      </c>
      <c r="C48" s="16">
        <v>6</v>
      </c>
      <c r="D48" s="16">
        <v>3</v>
      </c>
      <c r="E48" s="16">
        <v>3</v>
      </c>
      <c r="F48" s="17">
        <v>0</v>
      </c>
      <c r="G48" s="18">
        <v>1</v>
      </c>
      <c r="H48" s="17">
        <v>0</v>
      </c>
      <c r="I48" s="17">
        <v>0</v>
      </c>
      <c r="J48" s="18">
        <v>2</v>
      </c>
      <c r="K48" s="17">
        <v>2</v>
      </c>
      <c r="L48" s="18">
        <v>1</v>
      </c>
    </row>
    <row r="49" spans="1:12" x14ac:dyDescent="0.25">
      <c r="A49" s="29" t="s">
        <v>16</v>
      </c>
      <c r="B49" s="8">
        <v>7.93</v>
      </c>
      <c r="C49" s="16">
        <v>22</v>
      </c>
      <c r="D49" s="16">
        <v>13</v>
      </c>
      <c r="E49" s="16">
        <v>9</v>
      </c>
      <c r="F49" s="17">
        <v>0</v>
      </c>
      <c r="G49" s="17">
        <v>0</v>
      </c>
      <c r="H49" s="17">
        <v>0</v>
      </c>
      <c r="I49" s="17">
        <v>0</v>
      </c>
      <c r="J49" s="18">
        <v>16</v>
      </c>
      <c r="K49" s="17">
        <v>1</v>
      </c>
      <c r="L49" s="18">
        <v>5</v>
      </c>
    </row>
    <row r="50" spans="1:12" x14ac:dyDescent="0.25">
      <c r="A50" s="29" t="s">
        <v>17</v>
      </c>
      <c r="B50" s="8">
        <v>5</v>
      </c>
      <c r="C50" s="16">
        <v>5</v>
      </c>
      <c r="D50" s="16">
        <v>4</v>
      </c>
      <c r="E50" s="16">
        <v>1</v>
      </c>
      <c r="F50" s="17">
        <v>0</v>
      </c>
      <c r="G50" s="17">
        <v>0</v>
      </c>
      <c r="H50" s="17">
        <v>0</v>
      </c>
      <c r="I50" s="17">
        <v>0</v>
      </c>
      <c r="J50" s="18">
        <v>2</v>
      </c>
      <c r="K50" s="18">
        <v>1</v>
      </c>
      <c r="L50" s="18">
        <v>2</v>
      </c>
    </row>
    <row r="51" spans="1:12" ht="15" x14ac:dyDescent="0.25">
      <c r="A51" s="37" t="s">
        <v>18</v>
      </c>
      <c r="B51" s="27">
        <f>SUM(B46:B50)</f>
        <v>41.93</v>
      </c>
      <c r="C51" s="19">
        <f t="shared" ref="C51:L51" si="5">SUM(C46:C50)</f>
        <v>56</v>
      </c>
      <c r="D51" s="19">
        <f t="shared" si="5"/>
        <v>31</v>
      </c>
      <c r="E51" s="19">
        <f t="shared" si="5"/>
        <v>25</v>
      </c>
      <c r="F51" s="19">
        <f t="shared" si="5"/>
        <v>0</v>
      </c>
      <c r="G51" s="19">
        <f t="shared" si="5"/>
        <v>4</v>
      </c>
      <c r="H51" s="19">
        <f t="shared" si="5"/>
        <v>2</v>
      </c>
      <c r="I51" s="19">
        <f t="shared" si="5"/>
        <v>0</v>
      </c>
      <c r="J51" s="19">
        <f t="shared" si="5"/>
        <v>37</v>
      </c>
      <c r="K51" s="19">
        <f t="shared" si="5"/>
        <v>4</v>
      </c>
      <c r="L51" s="19">
        <f t="shared" si="5"/>
        <v>9</v>
      </c>
    </row>
    <row r="52" spans="1:12" ht="15" x14ac:dyDescent="0.25">
      <c r="A52" s="46" t="s">
        <v>25</v>
      </c>
      <c r="B52" s="31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 ht="15.75" customHeight="1" x14ac:dyDescent="0.25">
      <c r="A53" s="29" t="s">
        <v>16</v>
      </c>
      <c r="B53" s="8">
        <v>18</v>
      </c>
      <c r="C53" s="16">
        <v>49</v>
      </c>
      <c r="D53" s="16">
        <v>21</v>
      </c>
      <c r="E53" s="16">
        <v>28</v>
      </c>
      <c r="F53" s="18">
        <v>1</v>
      </c>
      <c r="G53" s="17">
        <v>1</v>
      </c>
      <c r="H53" s="17">
        <v>0</v>
      </c>
      <c r="I53" s="17">
        <v>2</v>
      </c>
      <c r="J53" s="18">
        <v>36</v>
      </c>
      <c r="K53" s="17">
        <v>1</v>
      </c>
      <c r="L53" s="18">
        <v>8</v>
      </c>
    </row>
    <row r="54" spans="1:12" x14ac:dyDescent="0.25">
      <c r="A54" s="29" t="s">
        <v>17</v>
      </c>
      <c r="B54" s="8">
        <v>2</v>
      </c>
      <c r="C54" s="16">
        <v>2</v>
      </c>
      <c r="D54" s="16">
        <v>1</v>
      </c>
      <c r="E54" s="16">
        <v>1</v>
      </c>
      <c r="F54" s="17">
        <v>0</v>
      </c>
      <c r="G54" s="17">
        <v>0</v>
      </c>
      <c r="H54" s="17">
        <v>0</v>
      </c>
      <c r="I54" s="17">
        <v>0</v>
      </c>
      <c r="J54" s="18">
        <v>0</v>
      </c>
      <c r="K54" s="17">
        <v>1</v>
      </c>
      <c r="L54" s="17">
        <v>1</v>
      </c>
    </row>
    <row r="55" spans="1:12" ht="15" x14ac:dyDescent="0.25">
      <c r="A55" s="37" t="s">
        <v>18</v>
      </c>
      <c r="B55" s="27">
        <f>SUM(B53:B54)</f>
        <v>20</v>
      </c>
      <c r="C55" s="19">
        <f t="shared" ref="C55:L55" si="6">SUM(C53:C54)</f>
        <v>51</v>
      </c>
      <c r="D55" s="19">
        <f t="shared" si="6"/>
        <v>22</v>
      </c>
      <c r="E55" s="19">
        <f t="shared" si="6"/>
        <v>29</v>
      </c>
      <c r="F55" s="19">
        <f t="shared" si="6"/>
        <v>1</v>
      </c>
      <c r="G55" s="19">
        <f t="shared" si="6"/>
        <v>1</v>
      </c>
      <c r="H55" s="19">
        <f t="shared" si="6"/>
        <v>0</v>
      </c>
      <c r="I55" s="19">
        <f t="shared" si="6"/>
        <v>2</v>
      </c>
      <c r="J55" s="19">
        <f t="shared" si="6"/>
        <v>36</v>
      </c>
      <c r="K55" s="19">
        <f t="shared" si="6"/>
        <v>2</v>
      </c>
      <c r="L55" s="19">
        <f t="shared" si="6"/>
        <v>9</v>
      </c>
    </row>
    <row r="56" spans="1:12" ht="15" x14ac:dyDescent="0.25">
      <c r="A56" s="46" t="s">
        <v>26</v>
      </c>
      <c r="B56" s="31"/>
      <c r="C56" s="43"/>
      <c r="D56" s="43"/>
      <c r="E56" s="43"/>
      <c r="F56" s="43"/>
      <c r="G56" s="43"/>
      <c r="H56" s="43"/>
      <c r="I56" s="43"/>
      <c r="J56" s="43"/>
      <c r="K56" s="43"/>
      <c r="L56" s="43"/>
    </row>
    <row r="57" spans="1:12" ht="15.75" customHeight="1" x14ac:dyDescent="0.25">
      <c r="A57" s="29" t="s">
        <v>13</v>
      </c>
      <c r="B57" s="8">
        <v>1</v>
      </c>
      <c r="C57" s="16">
        <v>1</v>
      </c>
      <c r="D57" s="16">
        <v>0</v>
      </c>
      <c r="E57" s="16">
        <v>1</v>
      </c>
      <c r="F57" s="17">
        <v>0</v>
      </c>
      <c r="G57" s="18">
        <v>1</v>
      </c>
      <c r="H57" s="17">
        <v>0</v>
      </c>
      <c r="I57" s="17">
        <v>0</v>
      </c>
      <c r="J57" s="18">
        <v>0</v>
      </c>
      <c r="K57" s="17">
        <v>0</v>
      </c>
      <c r="L57" s="17">
        <v>0</v>
      </c>
    </row>
    <row r="58" spans="1:12" x14ac:dyDescent="0.25">
      <c r="A58" s="29" t="s">
        <v>14</v>
      </c>
      <c r="B58" s="8">
        <v>2</v>
      </c>
      <c r="C58" s="16">
        <v>2</v>
      </c>
      <c r="D58" s="16">
        <v>2</v>
      </c>
      <c r="E58" s="16">
        <v>0</v>
      </c>
      <c r="F58" s="17">
        <v>0</v>
      </c>
      <c r="G58" s="18">
        <v>1</v>
      </c>
      <c r="H58" s="17">
        <v>0</v>
      </c>
      <c r="I58" s="17">
        <v>0</v>
      </c>
      <c r="J58" s="18">
        <v>1</v>
      </c>
      <c r="K58" s="17">
        <v>0</v>
      </c>
      <c r="L58" s="17">
        <v>0</v>
      </c>
    </row>
    <row r="59" spans="1:12" x14ac:dyDescent="0.25">
      <c r="A59" s="29" t="s">
        <v>15</v>
      </c>
      <c r="B59" s="8">
        <v>6.66</v>
      </c>
      <c r="C59" s="16">
        <v>7</v>
      </c>
      <c r="D59" s="16">
        <v>6</v>
      </c>
      <c r="E59" s="16">
        <v>1</v>
      </c>
      <c r="F59" s="17">
        <v>0</v>
      </c>
      <c r="G59" s="18">
        <v>2</v>
      </c>
      <c r="H59" s="17">
        <v>1</v>
      </c>
      <c r="I59" s="17">
        <v>0</v>
      </c>
      <c r="J59" s="18">
        <v>2</v>
      </c>
      <c r="K59" s="17">
        <v>0</v>
      </c>
      <c r="L59" s="18">
        <v>2</v>
      </c>
    </row>
    <row r="60" spans="1:12" x14ac:dyDescent="0.25">
      <c r="A60" s="29" t="s">
        <v>16</v>
      </c>
      <c r="B60" s="8">
        <v>6.5</v>
      </c>
      <c r="C60" s="16">
        <v>18</v>
      </c>
      <c r="D60" s="16">
        <v>14</v>
      </c>
      <c r="E60" s="16">
        <v>4</v>
      </c>
      <c r="F60" s="17">
        <v>0</v>
      </c>
      <c r="G60" s="17">
        <v>2</v>
      </c>
      <c r="H60" s="17">
        <v>0</v>
      </c>
      <c r="I60" s="17">
        <v>1</v>
      </c>
      <c r="J60" s="18">
        <v>15</v>
      </c>
      <c r="K60" s="17">
        <v>0</v>
      </c>
      <c r="L60" s="18">
        <v>0</v>
      </c>
    </row>
    <row r="61" spans="1:12" ht="15" x14ac:dyDescent="0.25">
      <c r="A61" s="37" t="s">
        <v>18</v>
      </c>
      <c r="B61" s="27">
        <f>SUM(B57:B60)</f>
        <v>16.16</v>
      </c>
      <c r="C61" s="19">
        <f t="shared" ref="C61:L61" si="7">SUM(C57:C60)</f>
        <v>28</v>
      </c>
      <c r="D61" s="19">
        <f t="shared" si="7"/>
        <v>22</v>
      </c>
      <c r="E61" s="19">
        <f t="shared" si="7"/>
        <v>6</v>
      </c>
      <c r="F61" s="19">
        <f t="shared" si="7"/>
        <v>0</v>
      </c>
      <c r="G61" s="19">
        <f t="shared" si="7"/>
        <v>6</v>
      </c>
      <c r="H61" s="19">
        <f t="shared" si="7"/>
        <v>1</v>
      </c>
      <c r="I61" s="19">
        <f t="shared" si="7"/>
        <v>1</v>
      </c>
      <c r="J61" s="19">
        <f t="shared" si="7"/>
        <v>18</v>
      </c>
      <c r="K61" s="19">
        <f t="shared" si="7"/>
        <v>0</v>
      </c>
      <c r="L61" s="19">
        <f t="shared" si="7"/>
        <v>2</v>
      </c>
    </row>
    <row r="62" spans="1:12" ht="15" x14ac:dyDescent="0.25">
      <c r="A62" s="46" t="s">
        <v>27</v>
      </c>
      <c r="B62" s="31"/>
      <c r="C62" s="43"/>
      <c r="D62" s="43"/>
      <c r="E62" s="43"/>
      <c r="F62" s="43"/>
      <c r="G62" s="43"/>
      <c r="H62" s="43"/>
      <c r="I62" s="43"/>
      <c r="J62" s="43"/>
      <c r="K62" s="43"/>
      <c r="L62" s="43"/>
    </row>
    <row r="63" spans="1:12" x14ac:dyDescent="0.25">
      <c r="A63" s="29" t="s">
        <v>14</v>
      </c>
      <c r="B63" s="8">
        <v>1</v>
      </c>
      <c r="C63" s="16">
        <v>1</v>
      </c>
      <c r="D63" s="16">
        <v>0</v>
      </c>
      <c r="E63" s="16">
        <v>1</v>
      </c>
      <c r="F63" s="17">
        <v>0</v>
      </c>
      <c r="G63" s="17">
        <v>0</v>
      </c>
      <c r="H63" s="17">
        <v>0</v>
      </c>
      <c r="I63" s="17">
        <v>0</v>
      </c>
      <c r="J63" s="17">
        <v>1</v>
      </c>
      <c r="K63" s="17">
        <v>0</v>
      </c>
      <c r="L63" s="17">
        <v>0</v>
      </c>
    </row>
    <row r="64" spans="1:12" x14ac:dyDescent="0.25">
      <c r="A64" s="29" t="s">
        <v>15</v>
      </c>
      <c r="B64" s="8">
        <v>1</v>
      </c>
      <c r="C64" s="16">
        <v>1</v>
      </c>
      <c r="D64" s="16">
        <v>0</v>
      </c>
      <c r="E64" s="16">
        <v>1</v>
      </c>
      <c r="F64" s="17">
        <v>0</v>
      </c>
      <c r="G64" s="17">
        <v>0</v>
      </c>
      <c r="H64" s="17">
        <v>1</v>
      </c>
      <c r="I64" s="17">
        <v>0</v>
      </c>
      <c r="J64" s="17">
        <v>0</v>
      </c>
      <c r="K64" s="17">
        <v>0</v>
      </c>
      <c r="L64" s="17">
        <v>0</v>
      </c>
    </row>
    <row r="65" spans="1:12" x14ac:dyDescent="0.25">
      <c r="A65" s="29" t="s">
        <v>16</v>
      </c>
      <c r="B65" s="8">
        <v>1.75</v>
      </c>
      <c r="C65" s="16">
        <v>4</v>
      </c>
      <c r="D65" s="16">
        <v>4</v>
      </c>
      <c r="E65" s="16">
        <v>0</v>
      </c>
      <c r="F65" s="17">
        <v>0</v>
      </c>
      <c r="G65" s="17">
        <v>1</v>
      </c>
      <c r="H65" s="17">
        <v>0</v>
      </c>
      <c r="I65" s="17">
        <v>0</v>
      </c>
      <c r="J65" s="18">
        <v>3</v>
      </c>
      <c r="K65" s="17">
        <v>0</v>
      </c>
      <c r="L65" s="17">
        <v>0</v>
      </c>
    </row>
    <row r="66" spans="1:12" ht="15" x14ac:dyDescent="0.25">
      <c r="A66" s="37" t="s">
        <v>18</v>
      </c>
      <c r="B66" s="27">
        <f>B63+B65+B64</f>
        <v>3.75</v>
      </c>
      <c r="C66" s="12">
        <f>C63+C65+C64</f>
        <v>6</v>
      </c>
      <c r="D66" s="12">
        <f>D63+D65+D64</f>
        <v>4</v>
      </c>
      <c r="E66" s="12">
        <f>E63+E65+E64</f>
        <v>2</v>
      </c>
      <c r="F66" s="19">
        <f>SUM(F63)</f>
        <v>0</v>
      </c>
      <c r="G66" s="19">
        <f t="shared" ref="G66:L66" si="8">SUM(G63+G64+G65)</f>
        <v>1</v>
      </c>
      <c r="H66" s="19">
        <f t="shared" si="8"/>
        <v>1</v>
      </c>
      <c r="I66" s="19">
        <f t="shared" si="8"/>
        <v>0</v>
      </c>
      <c r="J66" s="19">
        <f t="shared" si="8"/>
        <v>4</v>
      </c>
      <c r="K66" s="19">
        <f t="shared" si="8"/>
        <v>0</v>
      </c>
      <c r="L66" s="19">
        <f t="shared" si="8"/>
        <v>0</v>
      </c>
    </row>
    <row r="67" spans="1:12" ht="15" x14ac:dyDescent="0.25">
      <c r="A67" s="46" t="s">
        <v>35</v>
      </c>
      <c r="B67" s="31"/>
      <c r="C67" s="32"/>
      <c r="D67" s="32"/>
      <c r="E67" s="32"/>
      <c r="F67" s="43"/>
      <c r="G67" s="43"/>
      <c r="H67" s="43"/>
      <c r="I67" s="43"/>
      <c r="J67" s="43"/>
      <c r="K67" s="43"/>
      <c r="L67" s="43"/>
    </row>
    <row r="68" spans="1:12" ht="15" x14ac:dyDescent="0.25">
      <c r="A68" s="1" t="s">
        <v>13</v>
      </c>
      <c r="B68" s="39">
        <v>1</v>
      </c>
      <c r="C68" s="7">
        <v>1</v>
      </c>
      <c r="D68" s="7">
        <v>0</v>
      </c>
      <c r="E68" s="7">
        <v>1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1</v>
      </c>
    </row>
    <row r="69" spans="1:12" ht="15" x14ac:dyDescent="0.25">
      <c r="A69" s="1" t="s">
        <v>36</v>
      </c>
      <c r="B69" s="39">
        <v>1</v>
      </c>
      <c r="C69" s="7">
        <v>1</v>
      </c>
      <c r="D69" s="7">
        <v>1</v>
      </c>
      <c r="E69" s="7">
        <v>0</v>
      </c>
      <c r="F69" s="7">
        <v>0</v>
      </c>
      <c r="G69" s="7">
        <v>0</v>
      </c>
      <c r="H69" s="7">
        <v>0</v>
      </c>
      <c r="I69" s="7">
        <v>1</v>
      </c>
      <c r="J69" s="7">
        <v>0</v>
      </c>
      <c r="K69" s="7">
        <v>0</v>
      </c>
      <c r="L69" s="7">
        <v>0</v>
      </c>
    </row>
    <row r="70" spans="1:12" x14ac:dyDescent="0.25">
      <c r="A70" s="29" t="s">
        <v>16</v>
      </c>
      <c r="B70" s="8">
        <v>11.25</v>
      </c>
      <c r="C70" s="16">
        <v>15</v>
      </c>
      <c r="D70" s="16">
        <v>10</v>
      </c>
      <c r="E70" s="16">
        <v>5</v>
      </c>
      <c r="F70" s="17">
        <v>0</v>
      </c>
      <c r="G70" s="18">
        <v>3</v>
      </c>
      <c r="H70" s="17">
        <v>0</v>
      </c>
      <c r="I70" s="18">
        <v>1</v>
      </c>
      <c r="J70" s="18">
        <v>10</v>
      </c>
      <c r="K70" s="17">
        <v>0</v>
      </c>
      <c r="L70" s="18">
        <v>1</v>
      </c>
    </row>
    <row r="71" spans="1:12" ht="15" x14ac:dyDescent="0.25">
      <c r="A71" s="37" t="s">
        <v>18</v>
      </c>
      <c r="B71" s="27">
        <f>SUM(B68:B70)</f>
        <v>13.25</v>
      </c>
      <c r="C71" s="12">
        <f>SUM(C68:C70)</f>
        <v>17</v>
      </c>
      <c r="D71" s="12">
        <f>SUM(D68:D70)</f>
        <v>11</v>
      </c>
      <c r="E71" s="12">
        <f>SUM(E68:E70)</f>
        <v>6</v>
      </c>
      <c r="F71" s="19">
        <f>SUM(F68:F70)</f>
        <v>0</v>
      </c>
      <c r="G71" s="19">
        <f t="shared" ref="G71:L71" si="9">SUM(G68:G70)</f>
        <v>3</v>
      </c>
      <c r="H71" s="19">
        <f t="shared" si="9"/>
        <v>0</v>
      </c>
      <c r="I71" s="19">
        <f t="shared" si="9"/>
        <v>2</v>
      </c>
      <c r="J71" s="19">
        <f t="shared" si="9"/>
        <v>10</v>
      </c>
      <c r="K71" s="19">
        <f t="shared" si="9"/>
        <v>0</v>
      </c>
      <c r="L71" s="19">
        <f t="shared" si="9"/>
        <v>2</v>
      </c>
    </row>
    <row r="72" spans="1:12" ht="15" x14ac:dyDescent="0.25">
      <c r="A72" s="46" t="s">
        <v>46</v>
      </c>
      <c r="B72" s="31"/>
      <c r="C72" s="32"/>
      <c r="D72" s="32"/>
      <c r="E72" s="32"/>
      <c r="F72" s="43"/>
      <c r="G72" s="43"/>
      <c r="H72" s="43"/>
      <c r="I72" s="43"/>
      <c r="J72" s="43"/>
      <c r="K72" s="43"/>
      <c r="L72" s="43"/>
    </row>
    <row r="73" spans="1:12" x14ac:dyDescent="0.25">
      <c r="A73" s="1" t="s">
        <v>13</v>
      </c>
      <c r="B73" s="7">
        <v>1</v>
      </c>
      <c r="C73" s="7">
        <v>1</v>
      </c>
      <c r="D73" s="7">
        <v>1</v>
      </c>
      <c r="E73" s="7">
        <v>0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4">
        <v>0</v>
      </c>
      <c r="L73" s="4">
        <v>0</v>
      </c>
    </row>
    <row r="74" spans="1:12" ht="15" x14ac:dyDescent="0.25">
      <c r="A74" s="25" t="s">
        <v>18</v>
      </c>
      <c r="B74" s="23">
        <f>SUM(B73)</f>
        <v>1</v>
      </c>
      <c r="C74" s="23">
        <f t="shared" ref="C74:L74" si="10">SUM(C73)</f>
        <v>1</v>
      </c>
      <c r="D74" s="23">
        <f t="shared" si="10"/>
        <v>1</v>
      </c>
      <c r="E74" s="23">
        <f t="shared" si="10"/>
        <v>0</v>
      </c>
      <c r="F74" s="23">
        <f t="shared" si="10"/>
        <v>0</v>
      </c>
      <c r="G74" s="23">
        <f t="shared" si="10"/>
        <v>0</v>
      </c>
      <c r="H74" s="23">
        <f t="shared" si="10"/>
        <v>0</v>
      </c>
      <c r="I74" s="23">
        <f t="shared" si="10"/>
        <v>0</v>
      </c>
      <c r="J74" s="23">
        <f t="shared" si="10"/>
        <v>1</v>
      </c>
      <c r="K74" s="23">
        <f t="shared" si="10"/>
        <v>0</v>
      </c>
      <c r="L74" s="23">
        <f t="shared" si="10"/>
        <v>0</v>
      </c>
    </row>
    <row r="75" spans="1:12" ht="15" x14ac:dyDescent="0.25">
      <c r="A75" s="40" t="s">
        <v>38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</row>
    <row r="76" spans="1:12" ht="15" x14ac:dyDescent="0.25">
      <c r="A76" s="1" t="s">
        <v>13</v>
      </c>
      <c r="B76" s="7">
        <v>6</v>
      </c>
      <c r="C76" s="7">
        <v>6</v>
      </c>
      <c r="D76" s="7">
        <v>1</v>
      </c>
      <c r="E76" s="7">
        <v>5</v>
      </c>
      <c r="F76" s="7">
        <v>0</v>
      </c>
      <c r="G76" s="7">
        <v>2</v>
      </c>
      <c r="H76" s="7">
        <v>0</v>
      </c>
      <c r="I76" s="7">
        <v>0</v>
      </c>
      <c r="J76" s="7">
        <v>4</v>
      </c>
      <c r="K76" s="7">
        <v>0</v>
      </c>
      <c r="L76" s="7">
        <v>0</v>
      </c>
    </row>
    <row r="77" spans="1:12" ht="15" x14ac:dyDescent="0.25">
      <c r="A77" s="1" t="s">
        <v>36</v>
      </c>
      <c r="B77" s="7">
        <v>6</v>
      </c>
      <c r="C77" s="7">
        <v>6</v>
      </c>
      <c r="D77" s="7">
        <v>3</v>
      </c>
      <c r="E77" s="7">
        <v>3</v>
      </c>
      <c r="F77" s="7">
        <v>0</v>
      </c>
      <c r="G77" s="7">
        <v>0</v>
      </c>
      <c r="H77" s="7">
        <v>0</v>
      </c>
      <c r="I77" s="7">
        <v>0</v>
      </c>
      <c r="J77" s="7">
        <v>6</v>
      </c>
      <c r="K77" s="7">
        <v>0</v>
      </c>
      <c r="L77" s="7">
        <v>0</v>
      </c>
    </row>
    <row r="78" spans="1:12" ht="15" x14ac:dyDescent="0.25">
      <c r="A78" s="29" t="s">
        <v>15</v>
      </c>
      <c r="B78" s="7">
        <v>2</v>
      </c>
      <c r="C78" s="7">
        <v>2</v>
      </c>
      <c r="D78" s="7">
        <v>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</v>
      </c>
      <c r="K78" s="7">
        <v>1</v>
      </c>
      <c r="L78" s="7">
        <v>0</v>
      </c>
    </row>
    <row r="79" spans="1:12" ht="15" x14ac:dyDescent="0.25">
      <c r="A79" s="29" t="s">
        <v>16</v>
      </c>
      <c r="B79" s="7">
        <v>4.28</v>
      </c>
      <c r="C79" s="7">
        <v>7</v>
      </c>
      <c r="D79" s="7">
        <v>5</v>
      </c>
      <c r="E79" s="7">
        <v>2</v>
      </c>
      <c r="F79" s="7">
        <v>0</v>
      </c>
      <c r="G79" s="7">
        <v>1</v>
      </c>
      <c r="H79" s="7">
        <v>0</v>
      </c>
      <c r="I79" s="7">
        <v>0</v>
      </c>
      <c r="J79" s="7">
        <v>4</v>
      </c>
      <c r="K79" s="7">
        <v>0</v>
      </c>
      <c r="L79" s="7">
        <v>2</v>
      </c>
    </row>
    <row r="80" spans="1:12" ht="15" x14ac:dyDescent="0.25">
      <c r="A80" s="29" t="s">
        <v>17</v>
      </c>
      <c r="B80" s="7">
        <v>2</v>
      </c>
      <c r="C80" s="7">
        <v>2</v>
      </c>
      <c r="D80" s="7">
        <v>1</v>
      </c>
      <c r="E80" s="7">
        <v>1</v>
      </c>
      <c r="F80" s="7">
        <v>0</v>
      </c>
      <c r="G80" s="7">
        <v>0</v>
      </c>
      <c r="H80" s="7">
        <v>0</v>
      </c>
      <c r="I80" s="7">
        <v>0</v>
      </c>
      <c r="J80" s="7">
        <v>1</v>
      </c>
      <c r="K80" s="7">
        <v>1</v>
      </c>
      <c r="L80" s="7">
        <v>0</v>
      </c>
    </row>
    <row r="81" spans="1:12" ht="15" x14ac:dyDescent="0.25">
      <c r="A81" s="25" t="s">
        <v>18</v>
      </c>
      <c r="B81" s="23">
        <f>B76+B77+B78+B79+B80</f>
        <v>20.28</v>
      </c>
      <c r="C81" s="23">
        <f>C76+C77+C78+C79+C80</f>
        <v>23</v>
      </c>
      <c r="D81" s="23">
        <f>D76+D77+D78+D79+D80</f>
        <v>12</v>
      </c>
      <c r="E81" s="23">
        <f>E76+E77+E78+E79+E80</f>
        <v>11</v>
      </c>
      <c r="F81" s="23">
        <f>F76+F77+F78+F79+F80</f>
        <v>0</v>
      </c>
      <c r="G81" s="23">
        <f t="shared" ref="G81:L81" si="11">G76+G77+G78+G79+G80</f>
        <v>3</v>
      </c>
      <c r="H81" s="23">
        <f t="shared" si="11"/>
        <v>0</v>
      </c>
      <c r="I81" s="23">
        <f t="shared" si="11"/>
        <v>0</v>
      </c>
      <c r="J81" s="23">
        <f t="shared" si="11"/>
        <v>16</v>
      </c>
      <c r="K81" s="23">
        <f t="shared" si="11"/>
        <v>2</v>
      </c>
      <c r="L81" s="23">
        <f t="shared" si="11"/>
        <v>2</v>
      </c>
    </row>
    <row r="82" spans="1:12" ht="15" x14ac:dyDescent="0.25">
      <c r="A82" s="45" t="s">
        <v>42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</row>
    <row r="83" spans="1:12" ht="15" x14ac:dyDescent="0.25">
      <c r="A83" s="29" t="s">
        <v>13</v>
      </c>
      <c r="B83" s="38">
        <f t="shared" ref="B83:L83" si="12">B5+B12+B19+B26+B33+B39+B46+B73+B68+B76+B57</f>
        <v>109.75</v>
      </c>
      <c r="C83" s="5">
        <f t="shared" si="12"/>
        <v>111</v>
      </c>
      <c r="D83" s="5">
        <f t="shared" si="12"/>
        <v>40</v>
      </c>
      <c r="E83" s="5">
        <f t="shared" si="12"/>
        <v>71</v>
      </c>
      <c r="F83" s="5">
        <f t="shared" si="12"/>
        <v>0</v>
      </c>
      <c r="G83" s="5">
        <f t="shared" si="12"/>
        <v>16</v>
      </c>
      <c r="H83" s="5">
        <f t="shared" si="12"/>
        <v>4</v>
      </c>
      <c r="I83" s="5">
        <f t="shared" si="12"/>
        <v>3</v>
      </c>
      <c r="J83" s="5">
        <f t="shared" si="12"/>
        <v>83</v>
      </c>
      <c r="K83" s="5">
        <f t="shared" si="12"/>
        <v>0</v>
      </c>
      <c r="L83" s="5">
        <f t="shared" si="12"/>
        <v>5</v>
      </c>
    </row>
    <row r="84" spans="1:12" ht="15" x14ac:dyDescent="0.25">
      <c r="A84" s="29" t="s">
        <v>14</v>
      </c>
      <c r="B84" s="9">
        <f t="shared" ref="B84:L84" si="13">B6+B13+B20+B27+B34+B40+B47+B58+B63+B69+B77</f>
        <v>229</v>
      </c>
      <c r="C84" s="5">
        <f t="shared" si="13"/>
        <v>229</v>
      </c>
      <c r="D84" s="5">
        <f t="shared" si="13"/>
        <v>112</v>
      </c>
      <c r="E84" s="5">
        <f t="shared" si="13"/>
        <v>117</v>
      </c>
      <c r="F84" s="5">
        <f t="shared" si="13"/>
        <v>0</v>
      </c>
      <c r="G84" s="5">
        <f t="shared" si="13"/>
        <v>37</v>
      </c>
      <c r="H84" s="5">
        <f t="shared" si="13"/>
        <v>19</v>
      </c>
      <c r="I84" s="5">
        <f t="shared" si="13"/>
        <v>10</v>
      </c>
      <c r="J84" s="5">
        <f t="shared" si="13"/>
        <v>137</v>
      </c>
      <c r="K84" s="5">
        <f t="shared" si="13"/>
        <v>4</v>
      </c>
      <c r="L84" s="5">
        <f t="shared" si="13"/>
        <v>22</v>
      </c>
    </row>
    <row r="85" spans="1:12" ht="15" x14ac:dyDescent="0.25">
      <c r="A85" s="29" t="s">
        <v>15</v>
      </c>
      <c r="B85" s="9">
        <f t="shared" ref="B85:L85" si="14">B7+B14+B21+B28+B35+B41+B48+B59+B64+B78</f>
        <v>170.84</v>
      </c>
      <c r="C85" s="5">
        <f t="shared" si="14"/>
        <v>172</v>
      </c>
      <c r="D85" s="5">
        <f t="shared" si="14"/>
        <v>95</v>
      </c>
      <c r="E85" s="5">
        <f t="shared" si="14"/>
        <v>77</v>
      </c>
      <c r="F85" s="5">
        <f t="shared" si="14"/>
        <v>1</v>
      </c>
      <c r="G85" s="5">
        <f t="shared" si="14"/>
        <v>21</v>
      </c>
      <c r="H85" s="5">
        <f t="shared" si="14"/>
        <v>6</v>
      </c>
      <c r="I85" s="5">
        <f t="shared" si="14"/>
        <v>14</v>
      </c>
      <c r="J85" s="5">
        <f t="shared" si="14"/>
        <v>66</v>
      </c>
      <c r="K85" s="5">
        <f t="shared" si="14"/>
        <v>33</v>
      </c>
      <c r="L85" s="5">
        <f t="shared" si="14"/>
        <v>31</v>
      </c>
    </row>
    <row r="86" spans="1:12" ht="15" x14ac:dyDescent="0.25">
      <c r="A86" s="29" t="s">
        <v>16</v>
      </c>
      <c r="B86" s="9">
        <f t="shared" ref="B86:L86" si="15">B8+B15+B22+B29+B36+B42+B49+B53+B60+B65+B70+B79</f>
        <v>402.84</v>
      </c>
      <c r="C86" s="5">
        <f t="shared" si="15"/>
        <v>698</v>
      </c>
      <c r="D86" s="5">
        <f t="shared" si="15"/>
        <v>412</v>
      </c>
      <c r="E86" s="5">
        <f t="shared" si="15"/>
        <v>286</v>
      </c>
      <c r="F86" s="5">
        <f t="shared" si="15"/>
        <v>3</v>
      </c>
      <c r="G86" s="5">
        <f t="shared" si="15"/>
        <v>34</v>
      </c>
      <c r="H86" s="5">
        <f t="shared" si="15"/>
        <v>28</v>
      </c>
      <c r="I86" s="5">
        <f t="shared" si="15"/>
        <v>19</v>
      </c>
      <c r="J86" s="5">
        <f t="shared" si="15"/>
        <v>499</v>
      </c>
      <c r="K86" s="5">
        <f t="shared" si="15"/>
        <v>19</v>
      </c>
      <c r="L86" s="5">
        <f t="shared" si="15"/>
        <v>96</v>
      </c>
    </row>
    <row r="87" spans="1:12" ht="15" x14ac:dyDescent="0.25">
      <c r="A87" s="29" t="s">
        <v>17</v>
      </c>
      <c r="B87" s="9">
        <f t="shared" ref="B87:L87" si="16">B9+B16+B23+B30+B43+B50+B54+B80</f>
        <v>33</v>
      </c>
      <c r="C87" s="5">
        <f t="shared" si="16"/>
        <v>33</v>
      </c>
      <c r="D87" s="5">
        <f t="shared" si="16"/>
        <v>22</v>
      </c>
      <c r="E87" s="5">
        <f t="shared" si="16"/>
        <v>11</v>
      </c>
      <c r="F87" s="5">
        <f t="shared" si="16"/>
        <v>0</v>
      </c>
      <c r="G87" s="5">
        <f t="shared" si="16"/>
        <v>3</v>
      </c>
      <c r="H87" s="5">
        <f t="shared" si="16"/>
        <v>1</v>
      </c>
      <c r="I87" s="5">
        <f t="shared" si="16"/>
        <v>1</v>
      </c>
      <c r="J87" s="5">
        <f t="shared" si="16"/>
        <v>14</v>
      </c>
      <c r="K87" s="5">
        <f t="shared" si="16"/>
        <v>3</v>
      </c>
      <c r="L87" s="5">
        <f t="shared" si="16"/>
        <v>11</v>
      </c>
    </row>
    <row r="88" spans="1:12" ht="15" x14ac:dyDescent="0.25">
      <c r="A88" s="30" t="s">
        <v>18</v>
      </c>
      <c r="B88" s="49">
        <f>SUM(B83:B87)</f>
        <v>945.43000000000006</v>
      </c>
      <c r="C88" s="51">
        <f t="shared" ref="C88:L88" si="17">SUM(C83:C87)</f>
        <v>1243</v>
      </c>
      <c r="D88" s="51">
        <f t="shared" si="17"/>
        <v>681</v>
      </c>
      <c r="E88" s="51">
        <f t="shared" si="17"/>
        <v>562</v>
      </c>
      <c r="F88" s="51">
        <f t="shared" si="17"/>
        <v>4</v>
      </c>
      <c r="G88" s="51">
        <f t="shared" si="17"/>
        <v>111</v>
      </c>
      <c r="H88" s="51">
        <f t="shared" si="17"/>
        <v>58</v>
      </c>
      <c r="I88" s="51">
        <f t="shared" si="17"/>
        <v>47</v>
      </c>
      <c r="J88" s="51">
        <f t="shared" si="17"/>
        <v>799</v>
      </c>
      <c r="K88" s="51">
        <f t="shared" si="17"/>
        <v>59</v>
      </c>
      <c r="L88" s="51">
        <f t="shared" si="17"/>
        <v>165</v>
      </c>
    </row>
    <row r="89" spans="1:12" x14ac:dyDescent="0.25">
      <c r="A89" s="2"/>
    </row>
    <row r="91" spans="1:12" ht="15" x14ac:dyDescent="0.25">
      <c r="B91" s="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 ht="15" x14ac:dyDescent="0.25">
      <c r="B92" s="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 ht="15" x14ac:dyDescent="0.25">
      <c r="B93" s="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ht="15" x14ac:dyDescent="0.25">
      <c r="B94" s="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2" ht="15" x14ac:dyDescent="0.25">
      <c r="B95" s="5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 ht="15" x14ac:dyDescent="0.25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</row>
  </sheetData>
  <pageMargins left="0.7" right="0.7" top="0.75" bottom="0.75" header="0.3" footer="0.3"/>
  <pageSetup scale="72" orientation="landscape" r:id="rId1"/>
  <headerFooter>
    <oddHeader>&amp;L&amp;"-,Bold"Faculty and Staff&amp;C&amp;"-,Bold"Table 45&amp;R&amp;"-,Bold"Faculty Diversity: Summary of Faculty Rank by College</oddHeader>
    <oddFooter>&amp;L&amp;"-,Bold"Office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Fall 2014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2014'!Print_Area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2023'!Print_Area</vt:lpstr>
      <vt:lpstr>'Fall 2014'!Print_Titles</vt:lpstr>
      <vt:lpstr>'FAll 2015'!Print_Titles</vt:lpstr>
      <vt:lpstr>'Fall 2016'!Print_Titles</vt:lpstr>
      <vt:lpstr>'Fall 2017'!Print_Titles</vt:lpstr>
      <vt:lpstr>'Fall 2018'!Print_Titles</vt:lpstr>
      <vt:lpstr>'Fall 2019'!Print_Titles</vt:lpstr>
      <vt:lpstr>'Fall 2020'!Print_Titles</vt:lpstr>
      <vt:lpstr>'Fall 2021'!Print_Titles</vt:lpstr>
      <vt:lpstr>'Fall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Lugas</dc:creator>
  <cp:keywords/>
  <dc:description/>
  <cp:lastModifiedBy>James J Hughes</cp:lastModifiedBy>
  <cp:revision/>
  <dcterms:created xsi:type="dcterms:W3CDTF">2014-11-24T19:34:21Z</dcterms:created>
  <dcterms:modified xsi:type="dcterms:W3CDTF">2023-12-12T19:18:24Z</dcterms:modified>
  <cp:category/>
  <cp:contentStatus/>
</cp:coreProperties>
</file>