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Retention and Graduation/"/>
    </mc:Choice>
  </mc:AlternateContent>
  <xr:revisionPtr revIDLastSave="83" documentId="8_{12DE9125-D3E2-48E2-81C8-38EE11294E33}" xr6:coauthVersionLast="47" xr6:coauthVersionMax="47" xr10:uidLastSave="{460727AE-7318-40F9-9AC0-160D54735519}"/>
  <bookViews>
    <workbookView xWindow="-120" yWindow="-120" windowWidth="29040" windowHeight="15840" xr2:uid="{00000000-000D-0000-FFFF-FFFF00000000}"/>
  </bookViews>
  <sheets>
    <sheet name="TABLE 42" sheetId="28" r:id="rId1"/>
  </sheets>
  <definedNames>
    <definedName name="_xlnm.Print_Area" localSheetId="0">'TABLE 42'!$A$1:$R$312</definedName>
    <definedName name="_xlnm.Print_Titles" localSheetId="0">'TABLE 42'!$3:$3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9" i="28" l="1"/>
  <c r="R231" i="28"/>
  <c r="R232" i="28" s="1"/>
  <c r="I231" i="28"/>
  <c r="J231" i="28"/>
  <c r="K231" i="28"/>
  <c r="L231" i="28"/>
  <c r="M231" i="28"/>
  <c r="N231" i="28"/>
  <c r="O231" i="28"/>
  <c r="P231" i="28"/>
  <c r="Q231" i="28"/>
  <c r="I223" i="28"/>
  <c r="J223" i="28"/>
  <c r="K223" i="28"/>
  <c r="L223" i="28"/>
  <c r="M223" i="28"/>
  <c r="N223" i="28"/>
  <c r="O223" i="28"/>
  <c r="P223" i="28"/>
  <c r="Q223" i="28"/>
  <c r="R223" i="28"/>
  <c r="R125" i="28"/>
  <c r="R203" i="28"/>
  <c r="R298" i="28" s="1"/>
  <c r="R303" i="28"/>
  <c r="R281" i="28"/>
  <c r="R308" i="28"/>
  <c r="R307" i="28"/>
  <c r="R306" i="28"/>
  <c r="R305" i="28"/>
  <c r="R304" i="28"/>
  <c r="R301" i="28"/>
  <c r="R300" i="28"/>
  <c r="R299" i="28"/>
  <c r="P298" i="28"/>
  <c r="Q298" i="28"/>
  <c r="R11" i="28"/>
  <c r="M212" i="28"/>
  <c r="N212" i="28"/>
  <c r="O212" i="28"/>
  <c r="P212" i="28"/>
  <c r="Q212" i="28"/>
  <c r="R296" i="28"/>
  <c r="R292" i="28"/>
  <c r="R291" i="28"/>
  <c r="R290" i="28"/>
  <c r="R282" i="28"/>
  <c r="R115" i="28"/>
  <c r="R270" i="28"/>
  <c r="R199" i="28"/>
  <c r="N307" i="28"/>
  <c r="O307" i="28"/>
  <c r="P307" i="28"/>
  <c r="Q307" i="28"/>
  <c r="N299" i="28"/>
  <c r="O299" i="28"/>
  <c r="P299" i="28"/>
  <c r="Q299" i="28"/>
  <c r="R61" i="28"/>
  <c r="R63" i="28" s="1"/>
  <c r="R53" i="28"/>
  <c r="O53" i="28"/>
  <c r="P53" i="28"/>
  <c r="Q53" i="28"/>
  <c r="P11" i="28"/>
  <c r="Q11" i="28"/>
  <c r="R84" i="28"/>
  <c r="R264" i="28"/>
  <c r="R92" i="28"/>
  <c r="R96" i="28"/>
  <c r="R159" i="28"/>
  <c r="R170" i="28"/>
  <c r="R238" i="28"/>
  <c r="R256" i="28"/>
  <c r="R275" i="28"/>
  <c r="R278" i="28"/>
  <c r="R283" i="28"/>
  <c r="R284" i="28"/>
  <c r="R285" i="28"/>
  <c r="R286" i="28"/>
  <c r="R287" i="28"/>
  <c r="R288" i="28"/>
  <c r="R289" i="28"/>
  <c r="R293" i="28"/>
  <c r="R294" i="28"/>
  <c r="R295" i="28"/>
  <c r="R297" i="28"/>
  <c r="R302" i="28"/>
  <c r="Q297" i="28"/>
  <c r="Q294" i="28"/>
  <c r="Q286" i="28"/>
  <c r="Q283" i="28"/>
  <c r="Q264" i="28"/>
  <c r="Q199" i="28"/>
  <c r="Q170" i="28"/>
  <c r="Q63" i="28"/>
  <c r="Q115" i="28"/>
  <c r="Q84" i="28"/>
  <c r="Q92" i="28"/>
  <c r="Q96" i="28"/>
  <c r="Q159" i="28"/>
  <c r="Q238" i="28"/>
  <c r="Q256" i="28"/>
  <c r="Q270" i="28"/>
  <c r="Q275" i="28"/>
  <c r="Q278" i="28"/>
  <c r="Q282" i="28"/>
  <c r="Q284" i="28"/>
  <c r="Q285" i="28"/>
  <c r="Q287" i="28"/>
  <c r="Q288" i="28"/>
  <c r="Q289" i="28"/>
  <c r="Q290" i="28"/>
  <c r="Q291" i="28"/>
  <c r="Q292" i="28"/>
  <c r="Q293" i="28"/>
  <c r="Q295" i="28"/>
  <c r="Q296" i="28"/>
  <c r="Q300" i="28"/>
  <c r="Q301" i="28"/>
  <c r="Q302" i="28"/>
  <c r="Q304" i="28"/>
  <c r="Q305" i="28"/>
  <c r="Q306" i="28"/>
  <c r="Q308" i="28"/>
  <c r="P308" i="28"/>
  <c r="O308" i="28"/>
  <c r="N308" i="28"/>
  <c r="M307" i="28"/>
  <c r="L307" i="28"/>
  <c r="K307" i="28"/>
  <c r="J307" i="28"/>
  <c r="I307" i="28"/>
  <c r="H307" i="28"/>
  <c r="G307" i="28"/>
  <c r="F307" i="28"/>
  <c r="E307" i="28"/>
  <c r="D307" i="28"/>
  <c r="C307" i="28"/>
  <c r="P306" i="28"/>
  <c r="O306" i="28"/>
  <c r="N306" i="28"/>
  <c r="P305" i="28"/>
  <c r="O305" i="28"/>
  <c r="N305" i="28"/>
  <c r="M305" i="28"/>
  <c r="L305" i="28"/>
  <c r="K305" i="28"/>
  <c r="J305" i="28"/>
  <c r="I305" i="28"/>
  <c r="H305" i="28"/>
  <c r="G305" i="28"/>
  <c r="F305" i="28"/>
  <c r="E305" i="28"/>
  <c r="P304" i="28"/>
  <c r="O304" i="28"/>
  <c r="N304" i="28"/>
  <c r="P302" i="28"/>
  <c r="O302" i="28"/>
  <c r="N302" i="28"/>
  <c r="P301" i="28"/>
  <c r="O301" i="28"/>
  <c r="N301" i="28"/>
  <c r="P300" i="28"/>
  <c r="O300" i="28"/>
  <c r="N300" i="28"/>
  <c r="O298" i="28"/>
  <c r="N298" i="28"/>
  <c r="M298" i="28"/>
  <c r="L298" i="28"/>
  <c r="K298" i="28"/>
  <c r="J298" i="28"/>
  <c r="I298" i="28"/>
  <c r="H298" i="28"/>
  <c r="G298" i="28"/>
  <c r="F298" i="28"/>
  <c r="E298" i="28"/>
  <c r="D298" i="28"/>
  <c r="C298" i="28"/>
  <c r="P297" i="28"/>
  <c r="O297" i="28"/>
  <c r="N297" i="28"/>
  <c r="P296" i="28"/>
  <c r="O296" i="28"/>
  <c r="N296" i="28"/>
  <c r="M296" i="28"/>
  <c r="L296" i="28"/>
  <c r="K296" i="28"/>
  <c r="J296" i="28"/>
  <c r="I296" i="28"/>
  <c r="H296" i="28"/>
  <c r="G296" i="28"/>
  <c r="F296" i="28"/>
  <c r="E296" i="28"/>
  <c r="D296" i="28"/>
  <c r="C296" i="28"/>
  <c r="P295" i="28"/>
  <c r="O295" i="28"/>
  <c r="N295" i="28"/>
  <c r="P294" i="28"/>
  <c r="O294" i="28"/>
  <c r="N294" i="28"/>
  <c r="M294" i="28"/>
  <c r="L294" i="28"/>
  <c r="K294" i="28"/>
  <c r="J294" i="28"/>
  <c r="I294" i="28"/>
  <c r="H294" i="28"/>
  <c r="G294" i="28"/>
  <c r="F294" i="28"/>
  <c r="E294" i="28"/>
  <c r="P293" i="28"/>
  <c r="O293" i="28"/>
  <c r="N293" i="28"/>
  <c r="M293" i="28"/>
  <c r="L293" i="28"/>
  <c r="K293" i="28"/>
  <c r="J293" i="28"/>
  <c r="P292" i="28"/>
  <c r="O292" i="28"/>
  <c r="N292" i="28"/>
  <c r="M292" i="28"/>
  <c r="L292" i="28"/>
  <c r="K292" i="28"/>
  <c r="J292" i="28"/>
  <c r="P291" i="28"/>
  <c r="O291" i="28"/>
  <c r="N291" i="28"/>
  <c r="P290" i="28"/>
  <c r="O290" i="28"/>
  <c r="N290" i="28"/>
  <c r="M290" i="28"/>
  <c r="L290" i="28"/>
  <c r="K290" i="28"/>
  <c r="J290" i="28"/>
  <c r="P289" i="28"/>
  <c r="O289" i="28"/>
  <c r="N289" i="28"/>
  <c r="M289" i="28"/>
  <c r="L289" i="28"/>
  <c r="K289" i="28"/>
  <c r="J289" i="28"/>
  <c r="P288" i="28"/>
  <c r="O288" i="28"/>
  <c r="N288" i="28"/>
  <c r="M288" i="28"/>
  <c r="L288" i="28"/>
  <c r="K288" i="28"/>
  <c r="J288" i="28"/>
  <c r="I288" i="28"/>
  <c r="H288" i="28"/>
  <c r="G288" i="28"/>
  <c r="F288" i="28"/>
  <c r="E288" i="28"/>
  <c r="D288" i="28"/>
  <c r="C288" i="28"/>
  <c r="P287" i="28"/>
  <c r="O287" i="28"/>
  <c r="N287" i="28"/>
  <c r="M287" i="28"/>
  <c r="L287" i="28"/>
  <c r="K287" i="28"/>
  <c r="J287" i="28"/>
  <c r="I287" i="28"/>
  <c r="H287" i="28"/>
  <c r="G287" i="28"/>
  <c r="F287" i="28"/>
  <c r="E287" i="28"/>
  <c r="D287" i="28"/>
  <c r="C287" i="28"/>
  <c r="P286" i="28"/>
  <c r="O286" i="28"/>
  <c r="N286" i="28"/>
  <c r="M286" i="28"/>
  <c r="L286" i="28"/>
  <c r="K286" i="28"/>
  <c r="J286" i="28"/>
  <c r="I286" i="28"/>
  <c r="H286" i="28"/>
  <c r="G286" i="28"/>
  <c r="F286" i="28"/>
  <c r="E286" i="28"/>
  <c r="D286" i="28"/>
  <c r="P285" i="28"/>
  <c r="O285" i="28"/>
  <c r="N285" i="28"/>
  <c r="P284" i="28"/>
  <c r="O284" i="28"/>
  <c r="N284" i="28"/>
  <c r="P283" i="28"/>
  <c r="O283" i="28"/>
  <c r="N283" i="28"/>
  <c r="M283" i="28"/>
  <c r="L283" i="28"/>
  <c r="K283" i="28"/>
  <c r="J283" i="28"/>
  <c r="I283" i="28"/>
  <c r="H283" i="28"/>
  <c r="G283" i="28"/>
  <c r="F283" i="28"/>
  <c r="E283" i="28"/>
  <c r="D283" i="28"/>
  <c r="P282" i="28"/>
  <c r="P278" i="28"/>
  <c r="O278" i="28"/>
  <c r="M278" i="28"/>
  <c r="L278" i="28"/>
  <c r="K278" i="28"/>
  <c r="J278" i="28"/>
  <c r="P275" i="28"/>
  <c r="O275" i="28"/>
  <c r="N275" i="28"/>
  <c r="M275" i="28"/>
  <c r="L275" i="28"/>
  <c r="K275" i="28"/>
  <c r="J275" i="28"/>
  <c r="I275" i="28"/>
  <c r="H275" i="28"/>
  <c r="G275" i="28"/>
  <c r="F275" i="28"/>
  <c r="E275" i="28"/>
  <c r="D275" i="28"/>
  <c r="C275" i="28"/>
  <c r="P270" i="28"/>
  <c r="O270" i="28"/>
  <c r="N270" i="28"/>
  <c r="M270" i="28"/>
  <c r="L270" i="28"/>
  <c r="K270" i="28"/>
  <c r="J270" i="28"/>
  <c r="I270" i="28"/>
  <c r="H270" i="28"/>
  <c r="G270" i="28"/>
  <c r="F270" i="28"/>
  <c r="E270" i="28"/>
  <c r="D270" i="28"/>
  <c r="C270" i="28"/>
  <c r="I41" i="28"/>
  <c r="P264" i="28"/>
  <c r="O264" i="28"/>
  <c r="N264" i="28"/>
  <c r="M264" i="28"/>
  <c r="L264" i="28"/>
  <c r="K264" i="28"/>
  <c r="J264" i="28"/>
  <c r="I264" i="28"/>
  <c r="H264" i="28"/>
  <c r="P256" i="28"/>
  <c r="O256" i="28"/>
  <c r="N256" i="28"/>
  <c r="M256" i="28"/>
  <c r="L256" i="28"/>
  <c r="K256" i="28"/>
  <c r="J256" i="28"/>
  <c r="I256" i="28"/>
  <c r="H256" i="28"/>
  <c r="G256" i="28"/>
  <c r="G265" i="28" s="1"/>
  <c r="F256" i="28"/>
  <c r="F265" i="28" s="1"/>
  <c r="E256" i="28"/>
  <c r="E265" i="28" s="1"/>
  <c r="D256" i="28"/>
  <c r="D265" i="28" s="1"/>
  <c r="C256" i="28"/>
  <c r="C265" i="28" s="1"/>
  <c r="P238" i="28"/>
  <c r="O238" i="28"/>
  <c r="N238" i="28"/>
  <c r="M238" i="28"/>
  <c r="L238" i="28"/>
  <c r="K238" i="28"/>
  <c r="J238" i="28"/>
  <c r="I238" i="28"/>
  <c r="H231" i="28"/>
  <c r="G231" i="28"/>
  <c r="F231" i="28"/>
  <c r="E231" i="28"/>
  <c r="D231" i="28"/>
  <c r="C231" i="28"/>
  <c r="H223" i="28"/>
  <c r="G223" i="28"/>
  <c r="F223" i="28"/>
  <c r="E223" i="28"/>
  <c r="D223" i="28"/>
  <c r="C223" i="28"/>
  <c r="L212" i="28"/>
  <c r="K212" i="28"/>
  <c r="J212" i="28"/>
  <c r="I212" i="28"/>
  <c r="H212" i="28"/>
  <c r="G212" i="28"/>
  <c r="F212" i="28"/>
  <c r="E212" i="28"/>
  <c r="D212" i="28"/>
  <c r="D305" i="28" s="1"/>
  <c r="C212" i="28"/>
  <c r="C305" i="28" s="1"/>
  <c r="P199" i="28"/>
  <c r="O199" i="28"/>
  <c r="N199" i="28"/>
  <c r="M199" i="28"/>
  <c r="L199" i="28"/>
  <c r="K199" i="28"/>
  <c r="J199" i="28"/>
  <c r="I199" i="28"/>
  <c r="H199" i="28"/>
  <c r="G199" i="28"/>
  <c r="F199" i="28"/>
  <c r="E199" i="28"/>
  <c r="D199" i="28"/>
  <c r="C199" i="28"/>
  <c r="P170" i="28"/>
  <c r="O170" i="28"/>
  <c r="N170" i="28"/>
  <c r="M170" i="28"/>
  <c r="L170" i="28"/>
  <c r="K170" i="28"/>
  <c r="J170" i="28"/>
  <c r="I170" i="28"/>
  <c r="H170" i="28"/>
  <c r="G170" i="28"/>
  <c r="F170" i="28"/>
  <c r="E170" i="28"/>
  <c r="D170" i="28"/>
  <c r="C170" i="28"/>
  <c r="P159" i="28"/>
  <c r="O159" i="28"/>
  <c r="N159" i="28"/>
  <c r="M159" i="28"/>
  <c r="L159" i="28"/>
  <c r="K159" i="28"/>
  <c r="J159" i="28"/>
  <c r="I159" i="28"/>
  <c r="H159" i="28"/>
  <c r="G159" i="28"/>
  <c r="F159" i="28"/>
  <c r="E159" i="28"/>
  <c r="D159" i="28"/>
  <c r="C159" i="28"/>
  <c r="P115" i="28"/>
  <c r="O115" i="28"/>
  <c r="N115" i="28"/>
  <c r="M115" i="28"/>
  <c r="L115" i="28"/>
  <c r="K115" i="28"/>
  <c r="J115" i="28"/>
  <c r="I115" i="28"/>
  <c r="H115" i="28"/>
  <c r="G115" i="28"/>
  <c r="F115" i="28"/>
  <c r="E115" i="28"/>
  <c r="D115" i="28"/>
  <c r="C115" i="28"/>
  <c r="C294" i="28" s="1"/>
  <c r="P96" i="28"/>
  <c r="O96" i="28"/>
  <c r="N96" i="28"/>
  <c r="M96" i="28"/>
  <c r="L96" i="28"/>
  <c r="K96" i="28"/>
  <c r="J96" i="28"/>
  <c r="I96" i="28"/>
  <c r="H96" i="28"/>
  <c r="G96" i="28"/>
  <c r="F96" i="28"/>
  <c r="E96" i="28"/>
  <c r="D96" i="28"/>
  <c r="C96" i="28"/>
  <c r="P92" i="28"/>
  <c r="O92" i="28"/>
  <c r="N92" i="28"/>
  <c r="M92" i="28"/>
  <c r="L92" i="28"/>
  <c r="K92" i="28"/>
  <c r="J92" i="28"/>
  <c r="I92" i="28"/>
  <c r="H92" i="28"/>
  <c r="G92" i="28"/>
  <c r="F92" i="28"/>
  <c r="E92" i="28"/>
  <c r="D92" i="28"/>
  <c r="C92" i="28"/>
  <c r="P84" i="28"/>
  <c r="O84" i="28"/>
  <c r="N84" i="28"/>
  <c r="M84" i="28"/>
  <c r="L84" i="28"/>
  <c r="K84" i="28"/>
  <c r="J84" i="28"/>
  <c r="I84" i="28"/>
  <c r="H84" i="28"/>
  <c r="G84" i="28"/>
  <c r="F84" i="28"/>
  <c r="E84" i="28"/>
  <c r="D84" i="28"/>
  <c r="C71" i="28"/>
  <c r="C286" i="28" s="1"/>
  <c r="C67" i="28"/>
  <c r="C283" i="28" s="1"/>
  <c r="P63" i="28"/>
  <c r="O63" i="28"/>
  <c r="N63" i="28"/>
  <c r="M63" i="28"/>
  <c r="L63" i="28"/>
  <c r="K63" i="28"/>
  <c r="J63" i="28"/>
  <c r="I63" i="28"/>
  <c r="H63" i="28"/>
  <c r="G63" i="28"/>
  <c r="F63" i="28"/>
  <c r="E63" i="28"/>
  <c r="D63" i="28"/>
  <c r="C63" i="28"/>
  <c r="N53" i="28"/>
  <c r="M53" i="28"/>
  <c r="L53" i="28"/>
  <c r="K53" i="28"/>
  <c r="J53" i="28"/>
  <c r="I53" i="28"/>
  <c r="H53" i="28"/>
  <c r="G53" i="28"/>
  <c r="F53" i="28"/>
  <c r="E53" i="28"/>
  <c r="D53" i="28"/>
  <c r="C53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C11" i="28"/>
  <c r="R212" i="28" l="1"/>
  <c r="R309" i="28"/>
  <c r="H311" i="28"/>
  <c r="P311" i="28"/>
  <c r="M310" i="28"/>
  <c r="I311" i="28"/>
  <c r="Q310" i="28"/>
  <c r="J311" i="28"/>
  <c r="Q311" i="28"/>
  <c r="N310" i="28"/>
  <c r="H310" i="28"/>
  <c r="L311" i="28"/>
  <c r="I310" i="28"/>
  <c r="M311" i="28"/>
  <c r="P310" i="28"/>
  <c r="J310" i="28"/>
  <c r="N311" i="28"/>
  <c r="K311" i="28"/>
  <c r="O310" i="28"/>
  <c r="K310" i="28"/>
  <c r="O311" i="28"/>
  <c r="R310" i="28"/>
  <c r="L310" i="28"/>
  <c r="P309" i="28"/>
  <c r="Q309" i="28"/>
  <c r="O309" i="28"/>
  <c r="R311" i="28"/>
  <c r="R97" i="28"/>
  <c r="R200" i="28"/>
  <c r="R64" i="28"/>
  <c r="R265" i="28"/>
  <c r="Q97" i="28"/>
  <c r="Q64" i="28"/>
  <c r="Q279" i="28"/>
  <c r="Q265" i="28"/>
  <c r="Q232" i="28"/>
  <c r="Q200" i="28"/>
  <c r="H279" i="28"/>
  <c r="I265" i="28"/>
  <c r="O64" i="28"/>
  <c r="P279" i="28"/>
  <c r="D97" i="28"/>
  <c r="L97" i="28"/>
  <c r="C311" i="28"/>
  <c r="I232" i="28"/>
  <c r="IU67" i="28"/>
  <c r="E311" i="28"/>
  <c r="E97" i="28"/>
  <c r="M97" i="28"/>
  <c r="J200" i="28"/>
  <c r="J232" i="28"/>
  <c r="H265" i="28"/>
  <c r="P265" i="28"/>
  <c r="J279" i="28"/>
  <c r="J64" i="28"/>
  <c r="F97" i="28"/>
  <c r="N97" i="28"/>
  <c r="K200" i="28"/>
  <c r="K232" i="28"/>
  <c r="C279" i="28"/>
  <c r="K97" i="28"/>
  <c r="E310" i="28"/>
  <c r="G97" i="28"/>
  <c r="O97" i="28"/>
  <c r="J265" i="28"/>
  <c r="D64" i="28"/>
  <c r="L64" i="28"/>
  <c r="E200" i="28"/>
  <c r="M200" i="28"/>
  <c r="K279" i="28"/>
  <c r="L279" i="28"/>
  <c r="E64" i="28"/>
  <c r="M64" i="28"/>
  <c r="G310" i="28"/>
  <c r="I97" i="28"/>
  <c r="F232" i="28"/>
  <c r="N232" i="28"/>
  <c r="L265" i="28"/>
  <c r="F64" i="28"/>
  <c r="N64" i="28"/>
  <c r="G200" i="28"/>
  <c r="O200" i="28"/>
  <c r="E279" i="28"/>
  <c r="M309" i="28"/>
  <c r="N265" i="28"/>
  <c r="E309" i="28"/>
  <c r="H64" i="28"/>
  <c r="P64" i="28"/>
  <c r="I200" i="28"/>
  <c r="K309" i="28"/>
  <c r="P97" i="28"/>
  <c r="D200" i="28"/>
  <c r="D311" i="28"/>
  <c r="D279" i="28"/>
  <c r="M279" i="28"/>
  <c r="F309" i="28"/>
  <c r="N309" i="28"/>
  <c r="H97" i="28"/>
  <c r="C310" i="28"/>
  <c r="J97" i="28"/>
  <c r="F200" i="28"/>
  <c r="N200" i="28"/>
  <c r="O279" i="28"/>
  <c r="G309" i="28"/>
  <c r="D294" i="28"/>
  <c r="D309" i="28" s="1"/>
  <c r="L200" i="28"/>
  <c r="I64" i="28"/>
  <c r="D310" i="28"/>
  <c r="F311" i="28"/>
  <c r="G232" i="28"/>
  <c r="O232" i="28"/>
  <c r="K265" i="28"/>
  <c r="F279" i="28"/>
  <c r="N279" i="28"/>
  <c r="H309" i="28"/>
  <c r="G64" i="28"/>
  <c r="C64" i="28"/>
  <c r="K64" i="28"/>
  <c r="G311" i="28"/>
  <c r="H200" i="28"/>
  <c r="P200" i="28"/>
  <c r="H232" i="28"/>
  <c r="P232" i="28"/>
  <c r="G279" i="28"/>
  <c r="I309" i="28"/>
  <c r="L232" i="28"/>
  <c r="I279" i="28"/>
  <c r="F310" i="28"/>
  <c r="E232" i="28"/>
  <c r="M232" i="28"/>
  <c r="M265" i="28"/>
  <c r="J309" i="28"/>
  <c r="O265" i="28"/>
  <c r="L309" i="28"/>
  <c r="C309" i="28"/>
  <c r="C84" i="28"/>
  <c r="C97" i="28" s="1"/>
  <c r="C200" i="28"/>
  <c r="C232" i="28"/>
  <c r="D232" i="28"/>
</calcChain>
</file>

<file path=xl/sharedStrings.xml><?xml version="1.0" encoding="utf-8"?>
<sst xmlns="http://schemas.openxmlformats.org/spreadsheetml/2006/main" count="445" uniqueCount="277">
  <si>
    <t>AY 07-08</t>
  </si>
  <si>
    <t>AY 08-09</t>
  </si>
  <si>
    <t>AY 09-10</t>
  </si>
  <si>
    <t>AY 10-11</t>
  </si>
  <si>
    <t>AY 12-13</t>
  </si>
  <si>
    <t>AY 13-14</t>
  </si>
  <si>
    <t>AY 14-15</t>
  </si>
  <si>
    <t>AY 15-16</t>
  </si>
  <si>
    <t>AY16-17</t>
  </si>
  <si>
    <t>AY17-18</t>
  </si>
  <si>
    <t>AY18-19</t>
  </si>
  <si>
    <t>AY19-20</t>
  </si>
  <si>
    <t>AY20-21</t>
  </si>
  <si>
    <t>AY21-22</t>
  </si>
  <si>
    <t>AY22-23</t>
  </si>
  <si>
    <t>AY23-24</t>
  </si>
  <si>
    <t>COLLEGE OF LIBERAL ARTS</t>
  </si>
  <si>
    <t>Doctoral Degrees</t>
  </si>
  <si>
    <t xml:space="preserve">Clinical Psychology </t>
  </si>
  <si>
    <t xml:space="preserve">Applied Linguistics </t>
  </si>
  <si>
    <t>-</t>
  </si>
  <si>
    <t>Public Policy</t>
  </si>
  <si>
    <t>Sociology</t>
  </si>
  <si>
    <t>Total Doctoral</t>
  </si>
  <si>
    <t>Masters Degrees</t>
  </si>
  <si>
    <t xml:space="preserve">American Studies </t>
  </si>
  <si>
    <t>Applied Economics</t>
  </si>
  <si>
    <t xml:space="preserve">Applied Sociology </t>
  </si>
  <si>
    <t>Applied Linguistics MA Online</t>
  </si>
  <si>
    <t>Creative Writing (MFA)</t>
  </si>
  <si>
    <t>Critical Ethnic Community Studies</t>
  </si>
  <si>
    <t>Conflict Resolution</t>
  </si>
  <si>
    <t>Conflict Resolution Online</t>
  </si>
  <si>
    <t>Developmental &amp; Brain Sciences</t>
  </si>
  <si>
    <t xml:space="preserve">English </t>
  </si>
  <si>
    <t xml:space="preserve">Historical Archaeology </t>
  </si>
  <si>
    <t xml:space="preserve">History </t>
  </si>
  <si>
    <t>Archives</t>
  </si>
  <si>
    <t>History (Track)</t>
  </si>
  <si>
    <t>History - MA Online</t>
  </si>
  <si>
    <t>Teaching History(Track)</t>
  </si>
  <si>
    <t>Public History Track</t>
  </si>
  <si>
    <t xml:space="preserve">Human Services </t>
  </si>
  <si>
    <t>Latin and Classical Human</t>
  </si>
  <si>
    <t xml:space="preserve">Applied Lingusitics </t>
  </si>
  <si>
    <t>Greek/Latin</t>
  </si>
  <si>
    <t>Initial Licensure</t>
  </si>
  <si>
    <t>Total Masters</t>
  </si>
  <si>
    <t>Certificates</t>
  </si>
  <si>
    <t xml:space="preserve">Archivist </t>
  </si>
  <si>
    <t xml:space="preserve">Forensic Services </t>
  </si>
  <si>
    <t>History</t>
  </si>
  <si>
    <t>Intructional Design</t>
  </si>
  <si>
    <t>Teaching Spanish</t>
  </si>
  <si>
    <t>Survey Research</t>
  </si>
  <si>
    <t>Total Certificates</t>
  </si>
  <si>
    <t>Total CLA</t>
  </si>
  <si>
    <t>COLLEGE OF SCIENCE &amp; MATH</t>
  </si>
  <si>
    <t>Applied Physics</t>
  </si>
  <si>
    <t xml:space="preserve">Biology </t>
  </si>
  <si>
    <t>Environmental Biology (Track)</t>
  </si>
  <si>
    <t>Molecular, Cellular&amp; Org. Biology (Track)</t>
  </si>
  <si>
    <t xml:space="preserve">BioMed Engineering &amp; Biotech </t>
  </si>
  <si>
    <t xml:space="preserve">Chemistry </t>
  </si>
  <si>
    <t>Education Research</t>
  </si>
  <si>
    <t>Green Chemistry (Track)</t>
  </si>
  <si>
    <t xml:space="preserve">Biological Chemistry </t>
  </si>
  <si>
    <t>Inorganic Chemistry</t>
  </si>
  <si>
    <t>Organic Chemistry</t>
  </si>
  <si>
    <t>Physical/Analytical Chemistry</t>
  </si>
  <si>
    <t>Computer Science</t>
  </si>
  <si>
    <t>Integrative Biosciences</t>
  </si>
  <si>
    <t xml:space="preserve">Computational Sciences </t>
  </si>
  <si>
    <t>Data Analytics</t>
  </si>
  <si>
    <t xml:space="preserve">Physics </t>
  </si>
  <si>
    <t>Bioinformatics</t>
  </si>
  <si>
    <t xml:space="preserve">Total Doctoral </t>
  </si>
  <si>
    <t>BioMed Engineering &amp; Biotech</t>
  </si>
  <si>
    <t xml:space="preserve">Biotech/Biomedical Sciences </t>
  </si>
  <si>
    <t>Professional Science (Track)</t>
  </si>
  <si>
    <t xml:space="preserve">Physics/Applied </t>
  </si>
  <si>
    <t xml:space="preserve">Biotechnology </t>
  </si>
  <si>
    <t xml:space="preserve">Database Technology </t>
  </si>
  <si>
    <t>Geographical Information Systems</t>
  </si>
  <si>
    <t>Total CSM</t>
  </si>
  <si>
    <t>COLLEGE OF EDUCATION &amp; HUMAN DEVELOPMENT</t>
  </si>
  <si>
    <t>Counseling &amp;School Psychology(PhD)</t>
  </si>
  <si>
    <t>Counseling Psychology</t>
  </si>
  <si>
    <t>School Psychology</t>
  </si>
  <si>
    <t>Early Childhood Education &amp; Social Development</t>
  </si>
  <si>
    <t>Learning and Teaching</t>
  </si>
  <si>
    <t>Ldrship,Policy, Finance</t>
  </si>
  <si>
    <t>Urban, Multilingual and Global Contexts</t>
  </si>
  <si>
    <t>Education (Ed.D.)</t>
  </si>
  <si>
    <t>Higher Ed Administration (Track)</t>
  </si>
  <si>
    <t>Leadership in Urban Schools (Track)</t>
  </si>
  <si>
    <t>Higher Education (Ed.D.)</t>
  </si>
  <si>
    <t>Higher Education (Ph.D.)</t>
  </si>
  <si>
    <t>Education, Leadership, and Policy Studies (Ed.D.)</t>
  </si>
  <si>
    <t>Education, Leadership, and Policy Studies (Ph.D.)</t>
  </si>
  <si>
    <t>Global Inclusion &amp;Social Development (Ph.D.)</t>
  </si>
  <si>
    <t>Post-Masters Track</t>
  </si>
  <si>
    <t xml:space="preserve">Critical &amp; Creative Thinking </t>
  </si>
  <si>
    <t>Science in a Changing World</t>
  </si>
  <si>
    <t>Education Administration (MEd)</t>
  </si>
  <si>
    <t xml:space="preserve">Education </t>
  </si>
  <si>
    <t>Boston Teacher Residency Elementary  (Track)</t>
  </si>
  <si>
    <t>Boston Teacher Residency Middle School (Track)</t>
  </si>
  <si>
    <t>Early Childhood Ed (Track)</t>
  </si>
  <si>
    <t>Initial Licensure Elementary Ed (Track)</t>
  </si>
  <si>
    <t>Initial Licensure Middle/Secondary (Track)</t>
  </si>
  <si>
    <t xml:space="preserve">Learning, Teaching, &amp; Educational Transformation (Non-Licensure) </t>
  </si>
  <si>
    <t>Pro Licensure Elementary Ed (Track)</t>
  </si>
  <si>
    <t>Pro Licensure Middle/Secondary (Track)</t>
  </si>
  <si>
    <t xml:space="preserve">Teach Next Year Elementary (Track) </t>
  </si>
  <si>
    <t xml:space="preserve">Teach Next Year Middle School (Track) </t>
  </si>
  <si>
    <t>Global Inclusion &amp; Social Development</t>
  </si>
  <si>
    <t>Human Rights</t>
  </si>
  <si>
    <t>Individualized Plan of Study</t>
  </si>
  <si>
    <t xml:space="preserve">Post Masters </t>
  </si>
  <si>
    <t>Transnational, Cultural, and 
Community Studies</t>
  </si>
  <si>
    <t xml:space="preserve">Family Therapy </t>
  </si>
  <si>
    <t xml:space="preserve">Instructional Design </t>
  </si>
  <si>
    <t xml:space="preserve">Mental Health Counseling </t>
  </si>
  <si>
    <t>Adjustment Counseling</t>
  </si>
  <si>
    <t>Mental Health Online</t>
  </si>
  <si>
    <t>Rehabilitation Counseling (MS)</t>
  </si>
  <si>
    <t>Clinical Rehab</t>
  </si>
  <si>
    <t xml:space="preserve">Vocational Rehab </t>
  </si>
  <si>
    <t>School Counseling</t>
  </si>
  <si>
    <t>School Counseling OL</t>
  </si>
  <si>
    <t xml:space="preserve">School Psychology </t>
  </si>
  <si>
    <t xml:space="preserve">Special Education </t>
  </si>
  <si>
    <t>Initial Licensure Special Ed (Track)</t>
  </si>
  <si>
    <t xml:space="preserve">Pro Licensure Special Ed (Track)  </t>
  </si>
  <si>
    <t>Non-Licensure (Track)</t>
  </si>
  <si>
    <t>Successive Licensure Pre-K - 8 (Track)</t>
  </si>
  <si>
    <t>Successive Licensure Middle/Secondary (Track)</t>
  </si>
  <si>
    <t xml:space="preserve">Transitions Leadership </t>
  </si>
  <si>
    <t>Vision Studies</t>
  </si>
  <si>
    <t xml:space="preserve">Assistive Technology </t>
  </si>
  <si>
    <t xml:space="preserve">Orientation and Mobility </t>
  </si>
  <si>
    <t>Vision Rehabilitation Therapy</t>
  </si>
  <si>
    <t>Visual Impairment</t>
  </si>
  <si>
    <t>COLLEGE OF EDUCATION &amp; HUMAN DEVELOPMENT cont.</t>
  </si>
  <si>
    <t xml:space="preserve">CAGS </t>
  </si>
  <si>
    <t>Counseling</t>
  </si>
  <si>
    <t>Family Therapy (Track)</t>
  </si>
  <si>
    <t>Marriage and Family Therapy</t>
  </si>
  <si>
    <t>Mental Health Counseling (Track)</t>
  </si>
  <si>
    <t>Rehabilitation Counseling (Track)</t>
  </si>
  <si>
    <t>School Guidance Counseling (Track)</t>
  </si>
  <si>
    <t xml:space="preserve">Education Administration </t>
  </si>
  <si>
    <t>Teacher Leadership</t>
  </si>
  <si>
    <t>Total CAGS</t>
  </si>
  <si>
    <t xml:space="preserve">Applied Behavior Analysis </t>
  </si>
  <si>
    <t xml:space="preserve">Science in a Changing World </t>
  </si>
  <si>
    <t>Cortical Cerebral Visual Impairments</t>
  </si>
  <si>
    <t>Early Education Research, Policy, and Practice</t>
  </si>
  <si>
    <t>Evaluation Research</t>
  </si>
  <si>
    <t>Global Post Disaster Studies</t>
  </si>
  <si>
    <t xml:space="preserve">Initial Licensure Middle/Secondary </t>
  </si>
  <si>
    <t xml:space="preserve">Initial Licensure Special Education
 PreK - 8 </t>
  </si>
  <si>
    <t>Instructional and Learning Design</t>
  </si>
  <si>
    <t>Instructional Technical Design</t>
  </si>
  <si>
    <t xml:space="preserve">International Development </t>
  </si>
  <si>
    <t xml:space="preserve">Initial Licensure Special Ed Middle/Secondary </t>
  </si>
  <si>
    <t xml:space="preserve">Technology, Learning, &amp; leadership </t>
  </si>
  <si>
    <t>Orientation and Mobility</t>
  </si>
  <si>
    <t>Professional Licensure Special Ed</t>
  </si>
  <si>
    <t>Professional Licensure Middle Secondary</t>
  </si>
  <si>
    <t xml:space="preserve">Rehabilitation Counseling </t>
  </si>
  <si>
    <t>Teaching Math to English Language Learners</t>
  </si>
  <si>
    <t>Teaching Science to English Language Learners</t>
  </si>
  <si>
    <t>Teaching Social Studies &amp; History to English Language Learners</t>
  </si>
  <si>
    <t xml:space="preserve">Teaching Writing in School </t>
  </si>
  <si>
    <t>Vision Rehabilition Therapy</t>
  </si>
  <si>
    <t>Total CEHD</t>
  </si>
  <si>
    <t xml:space="preserve">Exercise and Health Science </t>
  </si>
  <si>
    <t>Gerontology</t>
  </si>
  <si>
    <t xml:space="preserve">Nursing </t>
  </si>
  <si>
    <t>MS to PhD.</t>
  </si>
  <si>
    <t>BS-to-PHD in Health Policy</t>
  </si>
  <si>
    <t>BS-to-PHD in Population Health</t>
  </si>
  <si>
    <t>MS-to-PHD in Health Policy</t>
  </si>
  <si>
    <t>MS-to-PHD in Population Health</t>
  </si>
  <si>
    <t>Nursing Practice (DNP)</t>
  </si>
  <si>
    <t>Post-Master's (Track)</t>
  </si>
  <si>
    <t>Applied Exercise</t>
  </si>
  <si>
    <t>Acute/Clinical Care CNS</t>
  </si>
  <si>
    <t>Family Nurse Practitioner (Track)</t>
  </si>
  <si>
    <t>Geron/Adult Nurse (Track)</t>
  </si>
  <si>
    <t>Clinical Nurse Specialist (Track)</t>
  </si>
  <si>
    <t>Nurse Practitioner (Track)</t>
  </si>
  <si>
    <t xml:space="preserve">Family Nurse Practitioner </t>
  </si>
  <si>
    <t>Family Nurse Practitioner</t>
  </si>
  <si>
    <t xml:space="preserve">Clinical Nurse Specialist Post-Master's </t>
  </si>
  <si>
    <t xml:space="preserve">Geron/Adult Nurse Practitioner </t>
  </si>
  <si>
    <t>Nurse Educator</t>
  </si>
  <si>
    <t>Total CNHS</t>
  </si>
  <si>
    <t>COLLEGE OF MANAGEMENT</t>
  </si>
  <si>
    <t xml:space="preserve">Business Administration </t>
  </si>
  <si>
    <t>Finance</t>
  </si>
  <si>
    <t>Organizational &amp; Social Change</t>
  </si>
  <si>
    <t xml:space="preserve">Management Information System </t>
  </si>
  <si>
    <t xml:space="preserve">Accounting </t>
  </si>
  <si>
    <t>MSA-AF</t>
  </si>
  <si>
    <t>Business Administration (MBA)</t>
  </si>
  <si>
    <t>Healthcare Informatics</t>
  </si>
  <si>
    <t>Professional MBA</t>
  </si>
  <si>
    <t>MBA Flex</t>
  </si>
  <si>
    <t>Global MBA</t>
  </si>
  <si>
    <t>MS Finance Track</t>
  </si>
  <si>
    <t xml:space="preserve">Business Analytics </t>
  </si>
  <si>
    <t xml:space="preserve">Big Data Analytics </t>
  </si>
  <si>
    <t xml:space="preserve">Supply Chain </t>
  </si>
  <si>
    <t>Investment</t>
  </si>
  <si>
    <t>Investment Management</t>
  </si>
  <si>
    <t>General Finance (MSF)</t>
  </si>
  <si>
    <t>Information Technology</t>
  </si>
  <si>
    <t>International Management</t>
  </si>
  <si>
    <t xml:space="preserve">Clean Energy and Sustainability </t>
  </si>
  <si>
    <t>Contemporary Marketing</t>
  </si>
  <si>
    <t xml:space="preserve">Cybersecurity </t>
  </si>
  <si>
    <t>Healthcare Management</t>
  </si>
  <si>
    <t xml:space="preserve">Healthcare Informatics </t>
  </si>
  <si>
    <t>Total CM</t>
  </si>
  <si>
    <t>Gerontology (PhD)</t>
  </si>
  <si>
    <t xml:space="preserve">Global Governance &amp; Human Security </t>
  </si>
  <si>
    <t>Public Policy (PhD)</t>
  </si>
  <si>
    <t>Mgt. of Aging Services(Track)</t>
  </si>
  <si>
    <t>Global Comparative Public Administration (MPA)</t>
  </si>
  <si>
    <t>Masters in Public Administration</t>
  </si>
  <si>
    <t>Gender, Leadership</t>
  </si>
  <si>
    <t>International Relations (Track)</t>
  </si>
  <si>
    <t>Municipal Managers</t>
  </si>
  <si>
    <t xml:space="preserve">International Relations </t>
  </si>
  <si>
    <t>Public Affairs</t>
  </si>
  <si>
    <t>Women in Politics</t>
  </si>
  <si>
    <t xml:space="preserve">Gender, Leadership, &amp; Public Policy </t>
  </si>
  <si>
    <t xml:space="preserve">SCHOOL FOR THE ENVIRONMENT </t>
  </si>
  <si>
    <t xml:space="preserve">Environmental Sciences </t>
  </si>
  <si>
    <t>Envir. Earth &amp; Ocean Sci. (Track)</t>
  </si>
  <si>
    <t>Marine Science &amp; Technology</t>
  </si>
  <si>
    <t xml:space="preserve">Profess.Science </t>
  </si>
  <si>
    <t xml:space="preserve">Urban Planning and Community Development </t>
  </si>
  <si>
    <t xml:space="preserve">Clean Energy &amp; Sustainability </t>
  </si>
  <si>
    <t>Geographic Info System (Cert)</t>
  </si>
  <si>
    <t>Total ENV</t>
  </si>
  <si>
    <t>SUMMARY OF DOCTORAL DEGREES AWARDED</t>
  </si>
  <si>
    <t>Applied Physics (Ph.D.)</t>
  </si>
  <si>
    <t>Biology (Ph.D.)</t>
  </si>
  <si>
    <t>BioMed Engineer &amp; Biotech (Ph.D.)</t>
  </si>
  <si>
    <t>Business Administration (Ph.D.)</t>
  </si>
  <si>
    <t>Chemistry (Ph.D.)</t>
  </si>
  <si>
    <t>Clinical Psychology (Ph.D.)</t>
  </si>
  <si>
    <t>Computer Science(Ph.D.)</t>
  </si>
  <si>
    <t>Computational Sciences (Ph.D.)</t>
  </si>
  <si>
    <t>Counseling&amp; School Psychology (PhD)</t>
  </si>
  <si>
    <t>Development &amp; Brain Sciences</t>
  </si>
  <si>
    <t xml:space="preserve">Education (Ed.D) </t>
  </si>
  <si>
    <t>Education, Leadership, and Policy Studies (Ed.D)</t>
  </si>
  <si>
    <t>Environmental Sciences (Ph.D.)</t>
  </si>
  <si>
    <t>Gerontology (Ph.D.)</t>
  </si>
  <si>
    <t xml:space="preserve">Marine Science &amp; Tech (Ph.D.) </t>
  </si>
  <si>
    <t>Nursing (Ph.D.)</t>
  </si>
  <si>
    <t>Nursing (DNP)</t>
  </si>
  <si>
    <t>Public Policy (Ph.D.)</t>
  </si>
  <si>
    <t>Sociology (PhD)</t>
  </si>
  <si>
    <t xml:space="preserve">Total Doctorals </t>
  </si>
  <si>
    <t xml:space="preserve">Total Masters </t>
  </si>
  <si>
    <t>Total Certificates &amp; CAGS</t>
  </si>
  <si>
    <t>Note:  Table illustrates all degrees awarded. A student may receive more than one degree.</t>
  </si>
  <si>
    <t>Transnational, Culture &amp; Communicaty Studies</t>
  </si>
  <si>
    <t>Applied Linguistics</t>
  </si>
  <si>
    <t>MANNING COLLEGE OF NURSING &amp; HEALTH SCIENCES</t>
  </si>
  <si>
    <t>Graduate Degrees Conferred, Academic Year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</si>
</sst>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mm\ d\,\ yyyy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family val="2"/>
      <scheme val="minor"/>
    </font>
    <font>
      <i/>
      <sz val="11"/>
      <name val="Calibri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4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7" fillId="0" borderId="0"/>
    <xf numFmtId="0" fontId="3" fillId="0" borderId="1" applyNumberFormat="0" applyFill="0" applyAlignment="0" applyProtection="0"/>
  </cellStyleXfs>
  <cellXfs count="62">
    <xf numFmtId="0" fontId="0" fillId="0" borderId="0" xfId="0"/>
    <xf numFmtId="0" fontId="8" fillId="0" borderId="0" xfId="9" applyFont="1"/>
    <xf numFmtId="0" fontId="9" fillId="0" borderId="0" xfId="9" applyFont="1" applyAlignment="1">
      <alignment horizontal="center"/>
    </xf>
    <xf numFmtId="0" fontId="9" fillId="0" borderId="2" xfId="8" applyFont="1" applyFill="1" applyBorder="1"/>
    <xf numFmtId="0" fontId="9" fillId="0" borderId="2" xfId="8" applyFont="1" applyFill="1" applyBorder="1" applyAlignment="1">
      <alignment horizontal="center"/>
    </xf>
    <xf numFmtId="0" fontId="10" fillId="0" borderId="0" xfId="8" applyFont="1" applyFill="1" applyBorder="1"/>
    <xf numFmtId="0" fontId="9" fillId="0" borderId="0" xfId="8" applyFont="1" applyFill="1" applyBorder="1"/>
    <xf numFmtId="0" fontId="8" fillId="0" borderId="0" xfId="9" applyFont="1" applyAlignment="1">
      <alignment horizontal="center"/>
    </xf>
    <xf numFmtId="0" fontId="9" fillId="0" borderId="0" xfId="9" applyFont="1"/>
    <xf numFmtId="0" fontId="9" fillId="0" borderId="2" xfId="9" applyFont="1" applyBorder="1"/>
    <xf numFmtId="0" fontId="9" fillId="0" borderId="2" xfId="9" applyFont="1" applyBorder="1" applyAlignment="1">
      <alignment horizontal="center"/>
    </xf>
    <xf numFmtId="0" fontId="11" fillId="0" borderId="0" xfId="9" applyFont="1" applyAlignment="1">
      <alignment horizontal="center"/>
    </xf>
    <xf numFmtId="0" fontId="10" fillId="0" borderId="2" xfId="8" applyFont="1" applyFill="1" applyBorder="1"/>
    <xf numFmtId="0" fontId="9" fillId="0" borderId="0" xfId="8" applyFont="1" applyFill="1" applyBorder="1" applyAlignment="1">
      <alignment horizontal="center"/>
    </xf>
    <xf numFmtId="0" fontId="8" fillId="0" borderId="0" xfId="8" applyFont="1" applyFill="1" applyBorder="1" applyAlignment="1">
      <alignment horizontal="center"/>
    </xf>
    <xf numFmtId="0" fontId="10" fillId="0" borderId="0" xfId="8" applyFont="1" applyFill="1" applyBorder="1" applyAlignment="1">
      <alignment horizontal="center"/>
    </xf>
    <xf numFmtId="0" fontId="8" fillId="0" borderId="0" xfId="8" applyFont="1" applyFill="1" applyBorder="1"/>
    <xf numFmtId="0" fontId="11" fillId="0" borderId="0" xfId="8" applyFont="1" applyFill="1" applyBorder="1" applyAlignment="1">
      <alignment horizontal="center"/>
    </xf>
    <xf numFmtId="0" fontId="8" fillId="0" borderId="2" xfId="8" applyFont="1" applyFill="1" applyBorder="1" applyAlignment="1">
      <alignment horizontal="center"/>
    </xf>
    <xf numFmtId="0" fontId="10" fillId="0" borderId="0" xfId="9" applyFont="1"/>
    <xf numFmtId="0" fontId="10" fillId="0" borderId="0" xfId="9" applyFont="1" applyAlignment="1">
      <alignment horizontal="center"/>
    </xf>
    <xf numFmtId="0" fontId="12" fillId="0" borderId="0" xfId="9" applyFont="1"/>
    <xf numFmtId="0" fontId="13" fillId="0" borderId="0" xfId="9" applyFont="1"/>
    <xf numFmtId="0" fontId="14" fillId="0" borderId="0" xfId="9" applyFont="1"/>
    <xf numFmtId="0" fontId="12" fillId="0" borderId="0" xfId="9" applyFont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0" xfId="9" applyFont="1" applyAlignment="1">
      <alignment horizontal="center"/>
    </xf>
    <xf numFmtId="16" fontId="9" fillId="0" borderId="0" xfId="8" quotePrefix="1" applyNumberFormat="1" applyFont="1" applyFill="1" applyBorder="1" applyAlignment="1">
      <alignment horizontal="center"/>
    </xf>
    <xf numFmtId="0" fontId="11" fillId="0" borderId="0" xfId="8" applyFont="1" applyFill="1" applyBorder="1"/>
    <xf numFmtId="0" fontId="12" fillId="0" borderId="0" xfId="9" applyFont="1" applyProtection="1">
      <protection locked="0"/>
    </xf>
    <xf numFmtId="0" fontId="14" fillId="0" borderId="0" xfId="9" applyFont="1" applyAlignment="1">
      <alignment horizontal="center"/>
    </xf>
    <xf numFmtId="0" fontId="9" fillId="0" borderId="3" xfId="8" applyFont="1" applyFill="1" applyBorder="1"/>
    <xf numFmtId="16" fontId="9" fillId="0" borderId="3" xfId="8" quotePrefix="1" applyNumberFormat="1" applyFont="1" applyFill="1" applyBorder="1" applyAlignment="1">
      <alignment horizontal="center"/>
    </xf>
    <xf numFmtId="0" fontId="10" fillId="0" borderId="0" xfId="8" applyFont="1" applyFill="1" applyBorder="1" applyAlignment="1">
      <alignment vertical="top"/>
    </xf>
    <xf numFmtId="0" fontId="10" fillId="0" borderId="0" xfId="9" applyFont="1" applyAlignment="1">
      <alignment horizontal="left" vertical="top"/>
    </xf>
    <xf numFmtId="0" fontId="10" fillId="0" borderId="4" xfId="8" applyFont="1" applyFill="1" applyBorder="1" applyAlignment="1">
      <alignment horizontal="center"/>
    </xf>
    <xf numFmtId="0" fontId="8" fillId="0" borderId="0" xfId="9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10" applyFont="1"/>
    <xf numFmtId="0" fontId="8" fillId="0" borderId="0" xfId="0" applyFont="1"/>
    <xf numFmtId="0" fontId="15" fillId="0" borderId="0" xfId="0" applyFont="1"/>
    <xf numFmtId="0" fontId="11" fillId="0" borderId="0" xfId="0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0" xfId="8" applyFont="1" applyFill="1" applyBorder="1" applyAlignment="1">
      <alignment horizontal="right"/>
    </xf>
    <xf numFmtId="0" fontId="11" fillId="0" borderId="0" xfId="0" applyFont="1" applyAlignment="1">
      <alignment horizontal="right" wrapText="1"/>
    </xf>
    <xf numFmtId="0" fontId="15" fillId="0" borderId="0" xfId="0" applyFont="1" applyAlignment="1">
      <alignment horizontal="left"/>
    </xf>
    <xf numFmtId="0" fontId="8" fillId="0" borderId="0" xfId="8" applyFont="1" applyFill="1" applyBorder="1" applyAlignment="1">
      <alignment horizontal="left"/>
    </xf>
    <xf numFmtId="0" fontId="9" fillId="0" borderId="2" xfId="9" applyFont="1" applyBorder="1" applyAlignment="1">
      <alignment horizontal="left"/>
    </xf>
    <xf numFmtId="49" fontId="11" fillId="0" borderId="0" xfId="7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16" fillId="0" borderId="0" xfId="9" applyFont="1" applyAlignment="1">
      <alignment horizontal="right"/>
    </xf>
    <xf numFmtId="0" fontId="16" fillId="0" borderId="0" xfId="9" applyFont="1" applyAlignment="1">
      <alignment horizontal="center"/>
    </xf>
    <xf numFmtId="0" fontId="12" fillId="0" borderId="0" xfId="9" applyFont="1" applyAlignment="1" applyProtection="1">
      <alignment horizontal="center"/>
      <protection locked="0"/>
    </xf>
    <xf numFmtId="0" fontId="18" fillId="0" borderId="0" xfId="9" applyFont="1" applyAlignment="1">
      <alignment horizontal="center"/>
    </xf>
    <xf numFmtId="0" fontId="19" fillId="0" borderId="0" xfId="9" applyFont="1" applyAlignment="1">
      <alignment horizontal="right"/>
    </xf>
    <xf numFmtId="0" fontId="2" fillId="0" borderId="0" xfId="9" applyFont="1" applyAlignment="1">
      <alignment horizontal="center"/>
    </xf>
    <xf numFmtId="0" fontId="9" fillId="0" borderId="0" xfId="9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20" fillId="0" borderId="0" xfId="0" applyFont="1"/>
    <xf numFmtId="0" fontId="1" fillId="0" borderId="0" xfId="9" applyFont="1" applyAlignment="1">
      <alignment horizontal="center"/>
    </xf>
    <xf numFmtId="0" fontId="21" fillId="0" borderId="0" xfId="9" applyFont="1" applyAlignment="1">
      <alignment horizontal="center"/>
    </xf>
    <xf numFmtId="0" fontId="21" fillId="0" borderId="0" xfId="9" applyFont="1" applyAlignment="1" applyProtection="1">
      <alignment horizontal="center"/>
      <protection locked="0"/>
    </xf>
  </cellXfs>
  <cellStyles count="12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Admissions 2001 2" xfId="7" xr:uid="{00000000-0005-0000-0000-000007000000}"/>
    <cellStyle name="normal_Degrees 2000" xfId="8" xr:uid="{00000000-0005-0000-0000-000008000000}"/>
    <cellStyle name="Normal_DEGREESTables 30-36" xfId="9" xr:uid="{00000000-0005-0000-0000-000009000000}"/>
    <cellStyle name="Normal_Enrollment 2000" xfId="10" xr:uid="{00000000-0005-0000-0000-00000A000000}"/>
    <cellStyle name="Total" xfId="1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13"/>
  <sheetViews>
    <sheetView tabSelected="1" topLeftCell="A11" zoomScaleNormal="100" workbookViewId="0">
      <pane xSplit="7" topLeftCell="I1" activePane="topRight" state="frozen"/>
      <selection pane="topRight" activeCell="Y20" sqref="Y20"/>
    </sheetView>
  </sheetViews>
  <sheetFormatPr defaultRowHeight="15" x14ac:dyDescent="0.25"/>
  <cols>
    <col min="1" max="1" width="19" customWidth="1"/>
    <col min="2" max="2" width="59.85546875" customWidth="1"/>
    <col min="3" max="6" width="0" hidden="1" customWidth="1"/>
    <col min="7" max="7" width="3.28515625" hidden="1" customWidth="1"/>
    <col min="8" max="8" width="8.28515625" hidden="1" customWidth="1"/>
    <col min="9" max="10" width="8.28515625" bestFit="1" customWidth="1"/>
    <col min="11" max="11" width="7.85546875" bestFit="1" customWidth="1"/>
    <col min="12" max="15" width="7.85546875" style="39" bestFit="1" customWidth="1"/>
    <col min="16" max="18" width="8.85546875" style="39"/>
  </cols>
  <sheetData>
    <row r="1" spans="1:18" ht="18.75" x14ac:dyDescent="0.3">
      <c r="A1" s="22" t="s">
        <v>276</v>
      </c>
      <c r="C1" s="26"/>
      <c r="D1" s="26"/>
      <c r="F1" s="26"/>
      <c r="J1" s="26"/>
      <c r="L1" s="2"/>
      <c r="M1" s="2"/>
      <c r="N1" s="2"/>
      <c r="O1" s="2"/>
      <c r="P1" s="2"/>
    </row>
    <row r="2" spans="1:18" ht="18.75" x14ac:dyDescent="0.3">
      <c r="C2" s="26"/>
      <c r="D2" s="26"/>
      <c r="F2" s="26"/>
      <c r="J2" s="26"/>
      <c r="L2" s="2"/>
      <c r="M2" s="2"/>
      <c r="N2" s="2"/>
      <c r="O2" s="2"/>
      <c r="P2" s="2"/>
    </row>
    <row r="3" spans="1:18" x14ac:dyDescent="0.25">
      <c r="A3" s="6"/>
      <c r="B3" s="31"/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</row>
    <row r="4" spans="1:18" x14ac:dyDescent="0.25">
      <c r="A4" s="5" t="s">
        <v>16</v>
      </c>
      <c r="E4" s="7"/>
      <c r="G4" s="7"/>
      <c r="H4" s="7"/>
      <c r="I4" s="7"/>
    </row>
    <row r="5" spans="1:18" x14ac:dyDescent="0.25">
      <c r="A5" s="6" t="s">
        <v>17</v>
      </c>
      <c r="B5" s="1" t="s">
        <v>18</v>
      </c>
      <c r="C5" s="7">
        <v>8</v>
      </c>
      <c r="D5" s="7">
        <v>4</v>
      </c>
      <c r="E5" s="7">
        <v>9</v>
      </c>
      <c r="F5" s="7">
        <v>8</v>
      </c>
      <c r="G5" s="7">
        <v>6</v>
      </c>
      <c r="H5" s="7">
        <v>11</v>
      </c>
      <c r="I5" s="7">
        <v>5</v>
      </c>
      <c r="J5" s="7">
        <v>6</v>
      </c>
      <c r="K5" s="7">
        <v>9</v>
      </c>
      <c r="L5" s="7">
        <v>7</v>
      </c>
      <c r="M5" s="7">
        <v>14</v>
      </c>
      <c r="N5" s="7">
        <v>4</v>
      </c>
      <c r="O5" s="7">
        <v>5</v>
      </c>
      <c r="P5" s="7">
        <v>7</v>
      </c>
      <c r="Q5" s="7">
        <v>7</v>
      </c>
      <c r="R5" s="7">
        <v>9</v>
      </c>
    </row>
    <row r="6" spans="1:18" x14ac:dyDescent="0.25">
      <c r="A6" s="6"/>
      <c r="B6" s="1" t="s">
        <v>19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>
        <v>5</v>
      </c>
    </row>
    <row r="7" spans="1:18" x14ac:dyDescent="0.25">
      <c r="A7" s="6"/>
      <c r="B7" s="1" t="s">
        <v>33</v>
      </c>
      <c r="C7" s="7" t="s">
        <v>20</v>
      </c>
      <c r="D7" s="7" t="s">
        <v>20</v>
      </c>
      <c r="E7" s="7" t="s">
        <v>20</v>
      </c>
      <c r="F7" s="7" t="s">
        <v>20</v>
      </c>
      <c r="G7" s="7" t="s">
        <v>20</v>
      </c>
      <c r="H7" s="7" t="s">
        <v>20</v>
      </c>
      <c r="I7" s="7" t="s">
        <v>20</v>
      </c>
      <c r="J7" s="7" t="s">
        <v>20</v>
      </c>
      <c r="K7" s="7">
        <v>1</v>
      </c>
      <c r="L7" s="7">
        <v>5</v>
      </c>
      <c r="M7" s="7">
        <v>2</v>
      </c>
      <c r="N7" s="7">
        <v>4</v>
      </c>
      <c r="O7" s="7">
        <v>6</v>
      </c>
      <c r="P7" s="7">
        <v>1</v>
      </c>
      <c r="Q7" s="7">
        <v>2</v>
      </c>
      <c r="R7" s="7">
        <v>2</v>
      </c>
    </row>
    <row r="8" spans="1:18" x14ac:dyDescent="0.25">
      <c r="B8" s="1" t="s">
        <v>228</v>
      </c>
      <c r="C8" s="7" t="s">
        <v>20</v>
      </c>
      <c r="D8" s="7" t="s">
        <v>20</v>
      </c>
      <c r="E8" s="7" t="s">
        <v>20</v>
      </c>
      <c r="F8" s="7" t="s">
        <v>20</v>
      </c>
      <c r="G8" s="7" t="s">
        <v>20</v>
      </c>
      <c r="H8" s="7" t="s">
        <v>20</v>
      </c>
      <c r="I8" s="7" t="s">
        <v>20</v>
      </c>
      <c r="J8" s="7">
        <v>1</v>
      </c>
      <c r="K8" s="7">
        <v>0</v>
      </c>
      <c r="L8" s="7">
        <v>4</v>
      </c>
      <c r="M8" s="7">
        <v>9</v>
      </c>
      <c r="N8" s="7">
        <v>5</v>
      </c>
      <c r="O8" s="7">
        <v>1</v>
      </c>
      <c r="P8" s="7">
        <v>10</v>
      </c>
      <c r="Q8" s="7">
        <v>5</v>
      </c>
      <c r="R8" s="7">
        <v>4</v>
      </c>
    </row>
    <row r="9" spans="1:18" x14ac:dyDescent="0.25">
      <c r="A9" s="6"/>
      <c r="B9" s="1" t="s">
        <v>229</v>
      </c>
      <c r="C9" s="7">
        <v>2</v>
      </c>
      <c r="D9" s="7">
        <v>7</v>
      </c>
      <c r="E9" s="7">
        <v>3</v>
      </c>
      <c r="F9" s="7">
        <v>5</v>
      </c>
      <c r="G9" s="7">
        <v>2</v>
      </c>
      <c r="H9" s="7">
        <v>6</v>
      </c>
      <c r="I9" s="7">
        <v>4</v>
      </c>
      <c r="J9" s="7">
        <v>2</v>
      </c>
      <c r="K9" s="7">
        <v>7</v>
      </c>
      <c r="L9" s="7">
        <v>3</v>
      </c>
      <c r="M9" s="7">
        <v>2</v>
      </c>
      <c r="N9" s="7">
        <v>10</v>
      </c>
      <c r="O9" s="7">
        <v>6</v>
      </c>
      <c r="P9" s="7">
        <v>2</v>
      </c>
      <c r="Q9" s="7">
        <v>6</v>
      </c>
      <c r="R9" s="7">
        <v>3</v>
      </c>
    </row>
    <row r="10" spans="1:18" x14ac:dyDescent="0.25">
      <c r="A10" s="6"/>
      <c r="B10" s="1" t="s">
        <v>22</v>
      </c>
      <c r="C10" s="7" t="s">
        <v>20</v>
      </c>
      <c r="D10" s="7" t="s">
        <v>20</v>
      </c>
      <c r="E10" s="7" t="s">
        <v>20</v>
      </c>
      <c r="F10" s="7" t="s">
        <v>20</v>
      </c>
      <c r="G10" s="7" t="s">
        <v>20</v>
      </c>
      <c r="H10" s="7" t="s">
        <v>20</v>
      </c>
      <c r="I10" s="7" t="s">
        <v>20</v>
      </c>
      <c r="J10" s="7" t="s">
        <v>20</v>
      </c>
      <c r="K10" s="7">
        <v>2</v>
      </c>
      <c r="L10" s="7">
        <v>1</v>
      </c>
      <c r="M10" s="7">
        <v>3</v>
      </c>
      <c r="N10" s="7">
        <v>5</v>
      </c>
      <c r="O10" s="7">
        <v>2</v>
      </c>
      <c r="P10" s="7">
        <v>2</v>
      </c>
      <c r="Q10" s="7">
        <v>1</v>
      </c>
      <c r="R10" s="7">
        <v>4</v>
      </c>
    </row>
    <row r="11" spans="1:18" x14ac:dyDescent="0.25">
      <c r="A11" s="6"/>
      <c r="B11" s="9" t="s">
        <v>23</v>
      </c>
      <c r="C11" s="10">
        <f t="shared" ref="C11:J11" si="0">SUM(C5)</f>
        <v>8</v>
      </c>
      <c r="D11" s="10">
        <f t="shared" si="0"/>
        <v>4</v>
      </c>
      <c r="E11" s="10">
        <f t="shared" si="0"/>
        <v>9</v>
      </c>
      <c r="F11" s="10">
        <f t="shared" si="0"/>
        <v>8</v>
      </c>
      <c r="G11" s="10">
        <f t="shared" si="0"/>
        <v>6</v>
      </c>
      <c r="H11" s="10">
        <f t="shared" si="0"/>
        <v>11</v>
      </c>
      <c r="I11" s="10">
        <f t="shared" si="0"/>
        <v>5</v>
      </c>
      <c r="J11" s="10">
        <f t="shared" si="0"/>
        <v>6</v>
      </c>
      <c r="K11" s="10">
        <f t="shared" ref="K11:Q11" si="1">SUM(K5:K10)</f>
        <v>19</v>
      </c>
      <c r="L11" s="10">
        <f t="shared" si="1"/>
        <v>20</v>
      </c>
      <c r="M11" s="10">
        <f t="shared" si="1"/>
        <v>30</v>
      </c>
      <c r="N11" s="10">
        <f t="shared" si="1"/>
        <v>28</v>
      </c>
      <c r="O11" s="10">
        <f t="shared" si="1"/>
        <v>20</v>
      </c>
      <c r="P11" s="10">
        <f t="shared" si="1"/>
        <v>22</v>
      </c>
      <c r="Q11" s="10">
        <f t="shared" si="1"/>
        <v>21</v>
      </c>
      <c r="R11" s="10">
        <f>R5+R6+R7+R8+R9+R10</f>
        <v>27</v>
      </c>
    </row>
    <row r="12" spans="1:18" x14ac:dyDescent="0.25">
      <c r="A12" s="8" t="s">
        <v>24</v>
      </c>
      <c r="B12" s="1" t="s">
        <v>25</v>
      </c>
      <c r="C12" s="7">
        <v>8</v>
      </c>
      <c r="D12" s="7">
        <v>9</v>
      </c>
      <c r="E12" s="7">
        <v>13</v>
      </c>
      <c r="F12" s="7">
        <v>12</v>
      </c>
      <c r="G12" s="7">
        <v>10</v>
      </c>
      <c r="H12" s="7">
        <v>10</v>
      </c>
      <c r="I12" s="7">
        <v>7</v>
      </c>
      <c r="J12" s="7">
        <v>4</v>
      </c>
      <c r="K12" s="7">
        <v>3</v>
      </c>
      <c r="L12" s="7">
        <v>6</v>
      </c>
      <c r="M12" s="7">
        <v>7</v>
      </c>
      <c r="N12" s="7">
        <v>8</v>
      </c>
      <c r="O12" s="7">
        <v>7</v>
      </c>
      <c r="P12" s="7">
        <v>5</v>
      </c>
      <c r="Q12" s="53">
        <v>5</v>
      </c>
      <c r="R12" s="53">
        <v>4</v>
      </c>
    </row>
    <row r="13" spans="1:18" x14ac:dyDescent="0.25">
      <c r="A13" s="8"/>
      <c r="B13" s="1" t="s">
        <v>26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7</v>
      </c>
      <c r="I13" s="7">
        <v>8</v>
      </c>
      <c r="J13" s="7">
        <v>8</v>
      </c>
      <c r="K13" s="7">
        <v>6</v>
      </c>
      <c r="L13" s="7">
        <v>7</v>
      </c>
      <c r="M13" s="7">
        <v>9</v>
      </c>
      <c r="N13" s="7">
        <v>4</v>
      </c>
      <c r="O13" s="7">
        <v>7</v>
      </c>
      <c r="P13" s="7">
        <v>8</v>
      </c>
      <c r="Q13" s="53">
        <v>12</v>
      </c>
      <c r="R13" s="53">
        <v>9</v>
      </c>
    </row>
    <row r="14" spans="1:18" x14ac:dyDescent="0.25">
      <c r="B14" s="1" t="s">
        <v>27</v>
      </c>
      <c r="C14" s="7">
        <v>21</v>
      </c>
      <c r="D14" s="7">
        <v>19</v>
      </c>
      <c r="E14" s="7">
        <v>13</v>
      </c>
      <c r="F14" s="7">
        <v>16</v>
      </c>
      <c r="G14" s="7">
        <v>9</v>
      </c>
      <c r="H14" s="7">
        <v>14</v>
      </c>
      <c r="I14" s="7">
        <v>9</v>
      </c>
      <c r="J14" s="7">
        <v>10</v>
      </c>
      <c r="K14" s="7">
        <v>11</v>
      </c>
      <c r="L14" s="7">
        <v>3</v>
      </c>
      <c r="M14" s="7">
        <v>13</v>
      </c>
      <c r="N14" s="7">
        <v>12</v>
      </c>
      <c r="O14" s="7">
        <v>5</v>
      </c>
      <c r="P14" s="7">
        <v>2</v>
      </c>
      <c r="Q14" s="53">
        <v>8</v>
      </c>
      <c r="R14" s="53">
        <v>7</v>
      </c>
    </row>
    <row r="15" spans="1:18" x14ac:dyDescent="0.25">
      <c r="B15" s="1" t="s">
        <v>19</v>
      </c>
      <c r="C15" s="7">
        <v>33</v>
      </c>
      <c r="D15" s="7">
        <v>67</v>
      </c>
      <c r="E15" s="7">
        <v>51</v>
      </c>
      <c r="F15" s="7">
        <v>54</v>
      </c>
      <c r="G15" s="7">
        <v>58</v>
      </c>
      <c r="H15" s="7">
        <v>37</v>
      </c>
      <c r="I15" s="7">
        <v>50</v>
      </c>
      <c r="J15" s="7">
        <v>48</v>
      </c>
      <c r="K15" s="7">
        <v>42</v>
      </c>
      <c r="L15" s="7">
        <v>48</v>
      </c>
      <c r="M15" s="7">
        <v>29</v>
      </c>
      <c r="N15" s="7">
        <v>47</v>
      </c>
      <c r="O15" s="7">
        <v>39</v>
      </c>
      <c r="P15" s="7">
        <v>30</v>
      </c>
      <c r="Q15" s="53">
        <v>40</v>
      </c>
      <c r="R15" s="53">
        <v>39</v>
      </c>
    </row>
    <row r="16" spans="1:18" x14ac:dyDescent="0.25">
      <c r="B16" s="42" t="s">
        <v>28</v>
      </c>
      <c r="E16" s="7"/>
      <c r="G16" s="7"/>
      <c r="H16" s="7"/>
      <c r="I16" s="7"/>
      <c r="K16" s="7"/>
      <c r="P16" s="7">
        <v>4</v>
      </c>
      <c r="Q16" s="53">
        <v>28</v>
      </c>
      <c r="R16" s="53">
        <v>25</v>
      </c>
    </row>
    <row r="17" spans="1:18" x14ac:dyDescent="0.25">
      <c r="B17" s="1" t="s">
        <v>18</v>
      </c>
      <c r="C17" s="7">
        <v>6</v>
      </c>
      <c r="D17" s="7">
        <v>10</v>
      </c>
      <c r="E17" s="7">
        <v>10</v>
      </c>
      <c r="F17" s="7">
        <v>8</v>
      </c>
      <c r="G17" s="7">
        <v>6</v>
      </c>
      <c r="H17" s="7">
        <v>9</v>
      </c>
      <c r="I17" s="7">
        <v>9</v>
      </c>
      <c r="J17" s="7">
        <v>4</v>
      </c>
      <c r="K17" s="7">
        <v>5</v>
      </c>
      <c r="L17" s="7">
        <v>10</v>
      </c>
      <c r="M17" s="7">
        <v>7</v>
      </c>
      <c r="N17" s="7">
        <v>8</v>
      </c>
      <c r="O17" s="7">
        <v>3</v>
      </c>
      <c r="P17" s="7">
        <v>7</v>
      </c>
      <c r="Q17" s="53">
        <v>6</v>
      </c>
      <c r="R17" s="53">
        <v>5</v>
      </c>
    </row>
    <row r="18" spans="1:18" x14ac:dyDescent="0.25">
      <c r="B18" s="1" t="s">
        <v>29</v>
      </c>
      <c r="E18" s="7">
        <v>9</v>
      </c>
      <c r="F18" s="7">
        <v>8</v>
      </c>
      <c r="G18" s="7">
        <v>6</v>
      </c>
      <c r="H18" s="7">
        <v>11</v>
      </c>
      <c r="I18" s="7">
        <v>10</v>
      </c>
      <c r="J18" s="7">
        <v>5</v>
      </c>
      <c r="K18" s="7">
        <v>10</v>
      </c>
      <c r="L18" s="7">
        <v>3</v>
      </c>
      <c r="M18" s="7">
        <v>8</v>
      </c>
      <c r="N18" s="7">
        <v>15</v>
      </c>
      <c r="O18" s="7">
        <v>7</v>
      </c>
      <c r="P18" s="7">
        <v>10</v>
      </c>
      <c r="Q18" s="53">
        <v>2</v>
      </c>
      <c r="R18" s="53">
        <v>12</v>
      </c>
    </row>
    <row r="19" spans="1:18" x14ac:dyDescent="0.25">
      <c r="B19" s="1" t="s">
        <v>30</v>
      </c>
      <c r="E19" s="7"/>
      <c r="G19" s="7"/>
      <c r="H19" s="7"/>
      <c r="I19" s="7"/>
      <c r="K19" s="7"/>
      <c r="O19" s="7">
        <v>5</v>
      </c>
      <c r="P19" s="7">
        <v>4</v>
      </c>
      <c r="Q19" s="53">
        <v>6</v>
      </c>
      <c r="R19" s="53">
        <v>4</v>
      </c>
    </row>
    <row r="20" spans="1:18" x14ac:dyDescent="0.25">
      <c r="A20" s="6"/>
      <c r="B20" s="16" t="s">
        <v>31</v>
      </c>
      <c r="C20" s="7">
        <v>8</v>
      </c>
      <c r="D20" s="7">
        <v>3</v>
      </c>
      <c r="E20" s="7">
        <v>17</v>
      </c>
      <c r="F20" s="7">
        <v>12</v>
      </c>
      <c r="G20" s="7">
        <v>13</v>
      </c>
      <c r="H20" s="7">
        <v>9</v>
      </c>
      <c r="I20" s="7">
        <v>17</v>
      </c>
      <c r="J20" s="7">
        <v>10</v>
      </c>
      <c r="K20" s="7">
        <v>15</v>
      </c>
      <c r="L20" s="7">
        <v>12</v>
      </c>
      <c r="M20" s="7">
        <v>12</v>
      </c>
      <c r="N20" s="7">
        <v>18</v>
      </c>
      <c r="O20" s="7">
        <v>8</v>
      </c>
      <c r="P20" s="7">
        <v>16</v>
      </c>
      <c r="Q20" s="7">
        <v>18</v>
      </c>
      <c r="R20" s="7">
        <v>11</v>
      </c>
    </row>
    <row r="21" spans="1:18" x14ac:dyDescent="0.25">
      <c r="B21" s="42" t="s">
        <v>32</v>
      </c>
      <c r="E21" s="7"/>
      <c r="G21" s="7"/>
      <c r="H21" s="7"/>
      <c r="I21" s="7"/>
      <c r="K21" s="7"/>
      <c r="O21" s="7"/>
      <c r="P21" s="7"/>
      <c r="Q21" s="53">
        <v>3</v>
      </c>
      <c r="R21" s="53">
        <v>2</v>
      </c>
    </row>
    <row r="22" spans="1:18" x14ac:dyDescent="0.25">
      <c r="B22" s="1" t="s">
        <v>33</v>
      </c>
      <c r="E22" s="7"/>
      <c r="G22" s="7"/>
      <c r="H22" s="7"/>
      <c r="I22" s="7"/>
      <c r="K22" s="7"/>
      <c r="O22" s="7">
        <v>2</v>
      </c>
      <c r="P22" s="7">
        <v>0</v>
      </c>
      <c r="Q22" s="53">
        <v>0</v>
      </c>
      <c r="R22" s="53">
        <v>1</v>
      </c>
    </row>
    <row r="23" spans="1:18" x14ac:dyDescent="0.25">
      <c r="B23" s="1" t="s">
        <v>34</v>
      </c>
      <c r="C23" s="7">
        <v>31</v>
      </c>
      <c r="D23" s="7">
        <v>33</v>
      </c>
      <c r="E23" s="7">
        <v>27</v>
      </c>
      <c r="F23" s="7">
        <v>30</v>
      </c>
      <c r="G23" s="7">
        <v>49</v>
      </c>
      <c r="H23" s="7">
        <v>38</v>
      </c>
      <c r="I23" s="7">
        <v>30</v>
      </c>
      <c r="J23" s="7">
        <v>26</v>
      </c>
      <c r="K23" s="7">
        <v>23</v>
      </c>
      <c r="L23" s="7">
        <v>24</v>
      </c>
      <c r="M23" s="7">
        <v>15</v>
      </c>
      <c r="N23" s="7">
        <v>20</v>
      </c>
      <c r="O23" s="7">
        <v>27</v>
      </c>
      <c r="P23" s="7">
        <v>16</v>
      </c>
      <c r="Q23" s="53">
        <v>21</v>
      </c>
      <c r="R23" s="53">
        <v>11</v>
      </c>
    </row>
    <row r="24" spans="1:18" x14ac:dyDescent="0.25">
      <c r="B24" s="1" t="s">
        <v>35</v>
      </c>
      <c r="C24" s="7">
        <v>2</v>
      </c>
      <c r="D24" s="7">
        <v>7</v>
      </c>
      <c r="E24" s="7">
        <v>7</v>
      </c>
      <c r="F24" s="7">
        <v>14</v>
      </c>
      <c r="G24" s="7">
        <v>10</v>
      </c>
      <c r="H24" s="7">
        <v>8</v>
      </c>
      <c r="I24" s="7">
        <v>12</v>
      </c>
      <c r="J24" s="7">
        <v>3</v>
      </c>
      <c r="K24" s="7">
        <v>8</v>
      </c>
      <c r="L24" s="7">
        <v>7</v>
      </c>
      <c r="M24" s="7">
        <v>11</v>
      </c>
      <c r="N24" s="7">
        <v>7</v>
      </c>
      <c r="O24" s="7">
        <v>5</v>
      </c>
      <c r="P24" s="7">
        <v>7</v>
      </c>
      <c r="Q24" s="53">
        <v>9</v>
      </c>
      <c r="R24" s="53">
        <v>11</v>
      </c>
    </row>
    <row r="25" spans="1:18" x14ac:dyDescent="0.25">
      <c r="B25" s="1" t="s">
        <v>36</v>
      </c>
      <c r="C25" s="7">
        <v>15</v>
      </c>
      <c r="D25" s="7">
        <v>14</v>
      </c>
      <c r="E25" s="7">
        <v>21</v>
      </c>
      <c r="F25" s="7">
        <v>16</v>
      </c>
      <c r="G25" s="7">
        <v>11</v>
      </c>
      <c r="H25" s="7">
        <v>19</v>
      </c>
      <c r="I25" s="7">
        <v>19</v>
      </c>
      <c r="J25" s="7">
        <v>22</v>
      </c>
      <c r="K25" s="7">
        <v>17</v>
      </c>
      <c r="L25" s="7">
        <v>18</v>
      </c>
      <c r="M25" s="7">
        <v>24</v>
      </c>
      <c r="N25" s="7">
        <v>11</v>
      </c>
      <c r="O25" s="7">
        <v>22</v>
      </c>
      <c r="P25" s="7">
        <v>16</v>
      </c>
      <c r="Q25" s="53">
        <v>18</v>
      </c>
      <c r="R25" s="53">
        <v>12</v>
      </c>
    </row>
    <row r="26" spans="1:18" x14ac:dyDescent="0.25">
      <c r="B26" s="42" t="s">
        <v>37</v>
      </c>
      <c r="C26" s="11"/>
      <c r="D26" s="11"/>
      <c r="E26" s="11"/>
      <c r="F26" s="11"/>
      <c r="G26" s="11">
        <v>3</v>
      </c>
      <c r="H26" s="11">
        <v>2</v>
      </c>
      <c r="I26" s="11">
        <v>1</v>
      </c>
      <c r="J26" s="11">
        <v>6</v>
      </c>
      <c r="K26" s="11">
        <v>4</v>
      </c>
      <c r="L26" s="7">
        <v>3</v>
      </c>
      <c r="M26" s="7">
        <v>4</v>
      </c>
      <c r="N26" s="7">
        <v>4</v>
      </c>
      <c r="O26" s="7">
        <v>0</v>
      </c>
      <c r="P26" s="7">
        <v>3</v>
      </c>
      <c r="Q26" s="53">
        <v>8</v>
      </c>
      <c r="R26" s="53">
        <v>1</v>
      </c>
    </row>
    <row r="27" spans="1:18" x14ac:dyDescent="0.25">
      <c r="B27" s="42" t="s">
        <v>38</v>
      </c>
      <c r="C27" s="11">
        <v>2</v>
      </c>
      <c r="D27" s="11">
        <v>5</v>
      </c>
      <c r="E27" s="11">
        <v>11</v>
      </c>
      <c r="F27" s="11">
        <v>8</v>
      </c>
      <c r="G27" s="11">
        <v>5</v>
      </c>
      <c r="H27" s="11">
        <v>8</v>
      </c>
      <c r="I27" s="11">
        <v>10</v>
      </c>
      <c r="J27" s="11">
        <v>6</v>
      </c>
      <c r="K27" s="11">
        <v>7</v>
      </c>
      <c r="L27" s="7">
        <v>5</v>
      </c>
      <c r="M27" s="7">
        <v>11</v>
      </c>
      <c r="N27" s="7">
        <v>3</v>
      </c>
      <c r="O27" s="7">
        <v>17</v>
      </c>
      <c r="P27" s="7">
        <v>9</v>
      </c>
      <c r="Q27" s="53">
        <v>5</v>
      </c>
      <c r="R27" s="53">
        <v>3</v>
      </c>
    </row>
    <row r="28" spans="1:18" x14ac:dyDescent="0.25">
      <c r="B28" s="42" t="s">
        <v>39</v>
      </c>
      <c r="C28" s="11"/>
      <c r="D28" s="11"/>
      <c r="E28" s="11"/>
      <c r="F28" s="11"/>
      <c r="G28" s="11"/>
      <c r="H28" s="11"/>
      <c r="I28" s="11"/>
      <c r="J28" s="11"/>
      <c r="K28" s="11"/>
      <c r="L28" s="7"/>
      <c r="M28" s="7"/>
      <c r="N28" s="7"/>
      <c r="O28" s="7"/>
      <c r="P28" s="7"/>
      <c r="Q28" s="53">
        <v>2</v>
      </c>
      <c r="R28" s="53">
        <v>5</v>
      </c>
    </row>
    <row r="29" spans="1:18" x14ac:dyDescent="0.25">
      <c r="B29" s="42" t="s">
        <v>40</v>
      </c>
      <c r="C29" s="11">
        <v>13</v>
      </c>
      <c r="D29" s="11">
        <v>9</v>
      </c>
      <c r="E29" s="11">
        <v>9</v>
      </c>
      <c r="F29" s="11">
        <v>7</v>
      </c>
      <c r="G29" s="11">
        <v>2</v>
      </c>
      <c r="H29" s="11">
        <v>5</v>
      </c>
      <c r="I29" s="11">
        <v>2</v>
      </c>
      <c r="J29" s="11">
        <v>5</v>
      </c>
      <c r="K29" s="11">
        <v>2</v>
      </c>
      <c r="L29" s="7">
        <v>1</v>
      </c>
      <c r="M29" s="7">
        <v>2</v>
      </c>
      <c r="N29" s="7">
        <v>0</v>
      </c>
      <c r="O29" s="7">
        <v>0</v>
      </c>
      <c r="P29" s="7">
        <v>1</v>
      </c>
      <c r="Q29" s="53">
        <v>0</v>
      </c>
      <c r="R29" s="53">
        <v>0</v>
      </c>
    </row>
    <row r="30" spans="1:18" x14ac:dyDescent="0.25">
      <c r="B30" s="42" t="s">
        <v>41</v>
      </c>
      <c r="C30" s="11"/>
      <c r="D30" s="11"/>
      <c r="E30" s="11"/>
      <c r="F30" s="11"/>
      <c r="G30" s="11">
        <v>1</v>
      </c>
      <c r="H30" s="11">
        <v>4</v>
      </c>
      <c r="I30" s="11">
        <v>6</v>
      </c>
      <c r="J30" s="11">
        <v>5</v>
      </c>
      <c r="K30" s="11">
        <v>4</v>
      </c>
      <c r="L30" s="7">
        <v>8</v>
      </c>
      <c r="M30" s="7">
        <v>6</v>
      </c>
      <c r="N30" s="7">
        <v>4</v>
      </c>
      <c r="O30" s="7">
        <v>5</v>
      </c>
      <c r="P30" s="7">
        <v>3</v>
      </c>
      <c r="Q30" s="53">
        <v>3</v>
      </c>
      <c r="R30" s="53">
        <v>2</v>
      </c>
    </row>
    <row r="31" spans="1:18" x14ac:dyDescent="0.25">
      <c r="A31" s="6"/>
      <c r="B31" s="1" t="s">
        <v>42</v>
      </c>
      <c r="C31" s="7">
        <v>18</v>
      </c>
      <c r="D31" s="7">
        <v>10</v>
      </c>
      <c r="E31" s="7">
        <v>14</v>
      </c>
      <c r="F31" s="7">
        <v>11</v>
      </c>
      <c r="G31" s="7">
        <v>13</v>
      </c>
      <c r="H31" s="7">
        <v>9</v>
      </c>
      <c r="I31" s="7">
        <v>9</v>
      </c>
      <c r="J31" s="7">
        <v>11</v>
      </c>
      <c r="K31" s="7">
        <v>12</v>
      </c>
      <c r="L31" s="7">
        <v>13</v>
      </c>
      <c r="M31" s="7">
        <v>1</v>
      </c>
      <c r="N31" s="7">
        <v>0</v>
      </c>
      <c r="O31" s="7">
        <v>0</v>
      </c>
      <c r="P31" s="7">
        <v>0</v>
      </c>
      <c r="Q31" s="53">
        <v>0</v>
      </c>
      <c r="R31" s="53">
        <v>0</v>
      </c>
    </row>
    <row r="34" spans="1:21" x14ac:dyDescent="0.25">
      <c r="A34" s="6"/>
      <c r="B34" s="1" t="s">
        <v>228</v>
      </c>
      <c r="C34" s="11" t="s">
        <v>20</v>
      </c>
      <c r="D34" s="11" t="s">
        <v>20</v>
      </c>
      <c r="E34" s="11" t="s">
        <v>20</v>
      </c>
      <c r="F34" s="11" t="s">
        <v>20</v>
      </c>
      <c r="G34" s="11" t="s">
        <v>20</v>
      </c>
      <c r="H34" s="11" t="s">
        <v>20</v>
      </c>
      <c r="I34" s="11" t="s">
        <v>20</v>
      </c>
      <c r="J34" s="7">
        <v>7</v>
      </c>
      <c r="K34" s="7">
        <v>9</v>
      </c>
      <c r="L34" s="7">
        <v>7</v>
      </c>
      <c r="M34" s="7">
        <v>6</v>
      </c>
      <c r="N34" s="7">
        <v>6</v>
      </c>
      <c r="O34" s="7">
        <v>3</v>
      </c>
      <c r="P34" s="7">
        <v>7</v>
      </c>
      <c r="Q34" s="7">
        <v>11</v>
      </c>
      <c r="R34" s="7">
        <v>6</v>
      </c>
      <c r="S34" s="58"/>
      <c r="T34" s="58"/>
      <c r="U34" s="58"/>
    </row>
    <row r="35" spans="1:21" x14ac:dyDescent="0.25">
      <c r="A35" s="6"/>
      <c r="B35" s="1" t="s">
        <v>231</v>
      </c>
      <c r="C35" s="11"/>
      <c r="D35" s="11"/>
      <c r="E35" s="11"/>
      <c r="F35" s="11"/>
      <c r="G35" s="11"/>
      <c r="H35" s="11"/>
      <c r="I35" s="11"/>
      <c r="J35" s="7">
        <v>0</v>
      </c>
      <c r="K35" s="7">
        <v>0</v>
      </c>
      <c r="L35" s="7">
        <v>7</v>
      </c>
      <c r="M35" s="7">
        <v>8</v>
      </c>
      <c r="N35" s="7">
        <v>1</v>
      </c>
      <c r="O35" s="7">
        <v>0</v>
      </c>
      <c r="P35" s="7">
        <v>0</v>
      </c>
      <c r="Q35" s="7">
        <v>0</v>
      </c>
      <c r="R35" s="7">
        <v>0</v>
      </c>
      <c r="S35" s="58"/>
      <c r="T35" s="58"/>
      <c r="U35" s="58"/>
    </row>
    <row r="36" spans="1:21" x14ac:dyDescent="0.25">
      <c r="B36" s="16" t="s">
        <v>236</v>
      </c>
      <c r="C36" s="11" t="s">
        <v>20</v>
      </c>
      <c r="D36" s="11" t="s">
        <v>20</v>
      </c>
      <c r="E36" s="11" t="s">
        <v>20</v>
      </c>
      <c r="F36" s="11" t="s">
        <v>20</v>
      </c>
      <c r="G36" s="11" t="s">
        <v>20</v>
      </c>
      <c r="H36" s="11" t="s">
        <v>20</v>
      </c>
      <c r="I36" s="11" t="s">
        <v>20</v>
      </c>
      <c r="J36" s="11">
        <v>0</v>
      </c>
      <c r="K36" s="7">
        <v>3</v>
      </c>
      <c r="L36" s="7">
        <v>10</v>
      </c>
      <c r="M36" s="7">
        <v>10</v>
      </c>
      <c r="N36" s="7">
        <v>7</v>
      </c>
      <c r="O36" s="7">
        <v>9</v>
      </c>
      <c r="P36" s="7">
        <v>15</v>
      </c>
      <c r="Q36" s="7">
        <v>14</v>
      </c>
      <c r="R36" s="7">
        <v>6</v>
      </c>
    </row>
    <row r="37" spans="1:21" x14ac:dyDescent="0.25">
      <c r="B37" s="1" t="s">
        <v>43</v>
      </c>
      <c r="C37" s="7">
        <v>0</v>
      </c>
      <c r="D37" s="7">
        <v>0</v>
      </c>
      <c r="E37" s="7">
        <v>0</v>
      </c>
      <c r="F37" s="7">
        <v>0</v>
      </c>
      <c r="G37" s="7">
        <v>2</v>
      </c>
      <c r="H37" s="7">
        <v>6</v>
      </c>
      <c r="I37" s="7">
        <v>3</v>
      </c>
      <c r="J37" s="7">
        <v>6</v>
      </c>
      <c r="K37" s="7">
        <v>7</v>
      </c>
      <c r="L37" s="7">
        <v>4</v>
      </c>
      <c r="M37" s="7">
        <v>3</v>
      </c>
      <c r="N37" s="7">
        <v>8</v>
      </c>
      <c r="O37" s="7">
        <v>2</v>
      </c>
      <c r="P37" s="7">
        <v>5</v>
      </c>
      <c r="Q37" s="53">
        <v>2</v>
      </c>
      <c r="R37" s="53">
        <v>4</v>
      </c>
    </row>
    <row r="38" spans="1:21" x14ac:dyDescent="0.25">
      <c r="B38" s="42" t="s">
        <v>44</v>
      </c>
      <c r="C38" s="7" t="s">
        <v>20</v>
      </c>
      <c r="D38" s="7" t="s">
        <v>20</v>
      </c>
      <c r="E38" s="7" t="s">
        <v>20</v>
      </c>
      <c r="F38" s="7" t="s">
        <v>20</v>
      </c>
      <c r="G38" s="11">
        <v>1</v>
      </c>
      <c r="H38" s="11">
        <v>0</v>
      </c>
      <c r="I38" s="11">
        <v>0</v>
      </c>
      <c r="J38" s="11">
        <v>0</v>
      </c>
      <c r="K38" s="11">
        <v>1</v>
      </c>
      <c r="L38" s="7">
        <v>0</v>
      </c>
      <c r="M38" s="7">
        <v>1</v>
      </c>
      <c r="N38" s="7">
        <v>3</v>
      </c>
      <c r="O38" s="7">
        <v>0</v>
      </c>
      <c r="P38" s="7">
        <v>1</v>
      </c>
      <c r="Q38" s="53">
        <v>0</v>
      </c>
      <c r="R38" s="53">
        <v>2</v>
      </c>
    </row>
    <row r="39" spans="1:21" x14ac:dyDescent="0.25">
      <c r="B39" s="41" t="s">
        <v>45</v>
      </c>
      <c r="C39" s="7" t="s">
        <v>20</v>
      </c>
      <c r="D39" s="7" t="s">
        <v>20</v>
      </c>
      <c r="E39" s="7" t="s">
        <v>20</v>
      </c>
      <c r="F39" s="7" t="s">
        <v>20</v>
      </c>
      <c r="G39" s="11"/>
      <c r="H39" s="11"/>
      <c r="I39" s="11">
        <v>1</v>
      </c>
      <c r="J39" s="11">
        <v>3</v>
      </c>
      <c r="K39" s="11">
        <v>1</v>
      </c>
      <c r="L39" s="7">
        <v>0</v>
      </c>
      <c r="M39" s="7">
        <v>1</v>
      </c>
      <c r="N39" s="7">
        <v>0</v>
      </c>
      <c r="O39" s="7">
        <v>0</v>
      </c>
      <c r="P39" s="7">
        <v>0</v>
      </c>
      <c r="Q39" s="53">
        <v>1</v>
      </c>
      <c r="R39" s="53">
        <v>1</v>
      </c>
    </row>
    <row r="40" spans="1:21" x14ac:dyDescent="0.25">
      <c r="B40" s="42" t="s">
        <v>46</v>
      </c>
      <c r="C40" s="7" t="s">
        <v>20</v>
      </c>
      <c r="D40" s="7" t="s">
        <v>20</v>
      </c>
      <c r="E40" s="7" t="s">
        <v>20</v>
      </c>
      <c r="F40" s="7" t="s">
        <v>20</v>
      </c>
      <c r="G40" s="11">
        <v>1</v>
      </c>
      <c r="H40" s="11">
        <v>6</v>
      </c>
      <c r="I40" s="11">
        <v>2</v>
      </c>
      <c r="J40" s="11">
        <v>3</v>
      </c>
      <c r="K40" s="11">
        <v>5</v>
      </c>
      <c r="L40" s="7">
        <v>4</v>
      </c>
      <c r="M40" s="7">
        <v>1</v>
      </c>
      <c r="N40" s="7">
        <v>5</v>
      </c>
      <c r="O40" s="7">
        <v>2</v>
      </c>
      <c r="P40" s="7">
        <v>4</v>
      </c>
      <c r="Q40" s="53">
        <v>1</v>
      </c>
      <c r="R40" s="53">
        <v>1</v>
      </c>
    </row>
    <row r="41" spans="1:21" x14ac:dyDescent="0.25">
      <c r="A41" s="6"/>
      <c r="B41" s="1" t="s">
        <v>232</v>
      </c>
      <c r="C41" s="7">
        <v>26</v>
      </c>
      <c r="D41" s="7">
        <v>39</v>
      </c>
      <c r="E41" s="7">
        <v>22</v>
      </c>
      <c r="F41" s="7">
        <v>38</v>
      </c>
      <c r="G41" s="7">
        <v>28</v>
      </c>
      <c r="H41" s="7">
        <v>32</v>
      </c>
      <c r="I41" s="7">
        <f>32+1</f>
        <v>33</v>
      </c>
      <c r="J41" s="7">
        <v>28</v>
      </c>
      <c r="K41" s="7">
        <v>27</v>
      </c>
      <c r="L41" s="7">
        <v>23</v>
      </c>
      <c r="M41" s="7">
        <v>18</v>
      </c>
      <c r="N41" s="7">
        <v>17</v>
      </c>
      <c r="O41" s="7">
        <v>18</v>
      </c>
      <c r="P41" s="7">
        <v>21</v>
      </c>
      <c r="Q41" s="7">
        <v>16</v>
      </c>
      <c r="R41" s="59">
        <v>11</v>
      </c>
      <c r="S41" s="58"/>
      <c r="T41" s="58"/>
    </row>
    <row r="42" spans="1:21" x14ac:dyDescent="0.25">
      <c r="A42" s="16"/>
      <c r="B42" s="42" t="s">
        <v>233</v>
      </c>
      <c r="C42" s="7" t="s">
        <v>20</v>
      </c>
      <c r="D42" s="7" t="s">
        <v>20</v>
      </c>
      <c r="E42" s="7" t="s">
        <v>20</v>
      </c>
      <c r="F42" s="7" t="s">
        <v>20</v>
      </c>
      <c r="G42" s="7" t="s">
        <v>20</v>
      </c>
      <c r="H42" s="7" t="s">
        <v>20</v>
      </c>
      <c r="I42" s="7" t="s">
        <v>20</v>
      </c>
      <c r="J42" s="7" t="s">
        <v>20</v>
      </c>
      <c r="K42" s="11">
        <v>2</v>
      </c>
      <c r="L42" s="7">
        <v>4</v>
      </c>
      <c r="M42" s="7">
        <v>7</v>
      </c>
      <c r="N42" s="7">
        <v>4</v>
      </c>
      <c r="O42" s="7">
        <v>2</v>
      </c>
      <c r="P42" s="7">
        <v>6</v>
      </c>
      <c r="Q42" s="7">
        <v>9</v>
      </c>
      <c r="R42" s="7">
        <v>5</v>
      </c>
    </row>
    <row r="43" spans="1:21" x14ac:dyDescent="0.25">
      <c r="A43" s="16"/>
      <c r="B43" s="42" t="s">
        <v>234</v>
      </c>
      <c r="C43" s="11">
        <v>14</v>
      </c>
      <c r="D43" s="11">
        <v>14</v>
      </c>
      <c r="E43" s="11">
        <v>9</v>
      </c>
      <c r="F43" s="11">
        <v>15</v>
      </c>
      <c r="G43" s="11">
        <v>13</v>
      </c>
      <c r="H43" s="11">
        <v>8</v>
      </c>
      <c r="I43" s="11">
        <v>10</v>
      </c>
      <c r="J43" s="11">
        <v>10</v>
      </c>
      <c r="K43" s="11">
        <v>3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21" ht="12.6" customHeight="1" x14ac:dyDescent="0.25">
      <c r="A44" s="16"/>
      <c r="B44" s="44" t="s">
        <v>235</v>
      </c>
      <c r="L44" s="7">
        <v>5</v>
      </c>
      <c r="M44" s="7">
        <v>3</v>
      </c>
      <c r="N44" s="7">
        <v>1</v>
      </c>
      <c r="O44" s="7">
        <v>0</v>
      </c>
      <c r="P44" s="7">
        <v>0</v>
      </c>
      <c r="Q44" s="7">
        <v>0</v>
      </c>
      <c r="R44" s="7">
        <v>0</v>
      </c>
    </row>
    <row r="45" spans="1:21" x14ac:dyDescent="0.25">
      <c r="A45" s="16"/>
      <c r="B45" s="16" t="s">
        <v>237</v>
      </c>
      <c r="C45" s="11"/>
      <c r="D45" s="11"/>
      <c r="E45" s="11"/>
      <c r="F45" s="11"/>
      <c r="G45" s="11"/>
      <c r="H45" s="11"/>
      <c r="I45" s="11"/>
      <c r="J45" s="11"/>
      <c r="K45" s="7"/>
      <c r="O45" s="7">
        <v>1</v>
      </c>
      <c r="P45" s="7">
        <v>0</v>
      </c>
      <c r="Q45" s="7">
        <v>0</v>
      </c>
      <c r="R45" s="7">
        <v>11</v>
      </c>
    </row>
    <row r="46" spans="1:21" x14ac:dyDescent="0.25">
      <c r="A46" s="16"/>
      <c r="B46" s="43" t="s">
        <v>236</v>
      </c>
      <c r="C46" s="11"/>
      <c r="D46" s="11"/>
      <c r="E46" s="11"/>
      <c r="F46" s="11"/>
      <c r="G46" s="11"/>
      <c r="H46" s="11"/>
      <c r="I46" s="11"/>
      <c r="J46" s="11"/>
      <c r="K46" s="7"/>
      <c r="O46" s="7">
        <v>1</v>
      </c>
      <c r="P46" s="7">
        <v>0</v>
      </c>
      <c r="Q46" s="7">
        <v>0</v>
      </c>
      <c r="R46" s="7">
        <v>0</v>
      </c>
    </row>
    <row r="47" spans="1:21" x14ac:dyDescent="0.25">
      <c r="R47" s="7">
        <v>0</v>
      </c>
    </row>
    <row r="48" spans="1:21" x14ac:dyDescent="0.25">
      <c r="R48" s="7">
        <v>0</v>
      </c>
    </row>
    <row r="49" spans="1:18" x14ac:dyDescent="0.25">
      <c r="A49" s="16"/>
      <c r="B49" s="16" t="s">
        <v>21</v>
      </c>
      <c r="C49" s="7">
        <v>5</v>
      </c>
      <c r="D49" s="7">
        <v>6</v>
      </c>
      <c r="E49" s="7">
        <v>7</v>
      </c>
      <c r="F49" s="7">
        <v>6</v>
      </c>
      <c r="G49" s="7">
        <v>2</v>
      </c>
      <c r="H49" s="7">
        <v>2</v>
      </c>
      <c r="I49" s="7">
        <v>15</v>
      </c>
      <c r="J49" s="7">
        <v>1</v>
      </c>
      <c r="K49" s="7">
        <v>1</v>
      </c>
      <c r="L49" s="7">
        <v>8</v>
      </c>
      <c r="M49" s="7">
        <v>5</v>
      </c>
      <c r="N49" s="7">
        <v>7</v>
      </c>
      <c r="O49" s="7">
        <v>6</v>
      </c>
      <c r="P49" s="7">
        <v>3</v>
      </c>
      <c r="Q49" s="7">
        <v>4</v>
      </c>
      <c r="R49" s="7">
        <v>4</v>
      </c>
    </row>
    <row r="50" spans="1:18" x14ac:dyDescent="0.25">
      <c r="B50" s="1" t="s">
        <v>273</v>
      </c>
      <c r="C50" s="7" t="s">
        <v>20</v>
      </c>
      <c r="D50" s="7" t="s">
        <v>20</v>
      </c>
      <c r="E50" s="7" t="s">
        <v>20</v>
      </c>
      <c r="F50" s="7" t="s">
        <v>20</v>
      </c>
      <c r="G50" s="7" t="s">
        <v>20</v>
      </c>
      <c r="H50" s="7" t="s">
        <v>20</v>
      </c>
      <c r="I50" s="7" t="s">
        <v>20</v>
      </c>
      <c r="J50" s="7" t="s">
        <v>20</v>
      </c>
      <c r="K50" s="7">
        <v>4</v>
      </c>
      <c r="L50" s="7">
        <v>5</v>
      </c>
      <c r="M50" s="7">
        <v>11</v>
      </c>
      <c r="N50" s="7">
        <v>4</v>
      </c>
      <c r="O50" s="7">
        <v>0</v>
      </c>
      <c r="P50" s="7">
        <v>0</v>
      </c>
      <c r="Q50" s="53">
        <v>0</v>
      </c>
      <c r="R50" s="53">
        <v>0</v>
      </c>
    </row>
    <row r="51" spans="1:18" x14ac:dyDescent="0.25">
      <c r="A51" s="16"/>
      <c r="B51" s="46" t="s">
        <v>238</v>
      </c>
      <c r="C51" s="11"/>
      <c r="D51" s="11"/>
      <c r="E51" s="11"/>
      <c r="F51" s="11"/>
      <c r="G51" s="11"/>
      <c r="H51" s="11"/>
      <c r="I51" s="11"/>
      <c r="J51" s="11"/>
      <c r="K51" s="7"/>
      <c r="Q51" s="7">
        <v>0</v>
      </c>
      <c r="R51" s="7">
        <v>0</v>
      </c>
    </row>
    <row r="52" spans="1:18" x14ac:dyDescent="0.25">
      <c r="A52" s="16"/>
      <c r="B52" s="43" t="s">
        <v>239</v>
      </c>
      <c r="C52" s="11"/>
      <c r="D52" s="11"/>
      <c r="E52" s="11"/>
      <c r="F52" s="11"/>
      <c r="G52" s="11"/>
      <c r="H52" s="11"/>
      <c r="I52" s="11"/>
      <c r="J52" s="11"/>
      <c r="K52" s="7"/>
      <c r="P52" s="7">
        <v>7</v>
      </c>
      <c r="Q52" s="7">
        <v>0</v>
      </c>
      <c r="R52" s="7">
        <v>3</v>
      </c>
    </row>
    <row r="53" spans="1:18" x14ac:dyDescent="0.25">
      <c r="B53" s="47" t="s">
        <v>47</v>
      </c>
      <c r="C53" s="10">
        <f t="shared" ref="C53:J53" si="2">C12+C13+C14+C15+C17+C18+C23+C24+C25+C31+C37</f>
        <v>134</v>
      </c>
      <c r="D53" s="10">
        <f t="shared" si="2"/>
        <v>169</v>
      </c>
      <c r="E53" s="10">
        <f t="shared" si="2"/>
        <v>165</v>
      </c>
      <c r="F53" s="10">
        <f t="shared" si="2"/>
        <v>169</v>
      </c>
      <c r="G53" s="10">
        <f t="shared" si="2"/>
        <v>174</v>
      </c>
      <c r="H53" s="10">
        <f t="shared" si="2"/>
        <v>168</v>
      </c>
      <c r="I53" s="10">
        <f t="shared" si="2"/>
        <v>166</v>
      </c>
      <c r="J53" s="10">
        <f t="shared" si="2"/>
        <v>147</v>
      </c>
      <c r="K53" s="10">
        <f>K12+K13+K14+K15+K17+K18+K23+K24+K25+K31+K37+K50</f>
        <v>148</v>
      </c>
      <c r="L53" s="10">
        <f>L12+L13+L14+L15+L17+L18+L23+L24+L25+L31+L37+L50</f>
        <v>148</v>
      </c>
      <c r="M53" s="10">
        <f>M12+M13+M14+M15+M17+M18+M23+M24+M25+M31+M37+M50</f>
        <v>138</v>
      </c>
      <c r="N53" s="10">
        <f>N12+N13+N14+N15+N17+N18+N23+N24+N25+N31+N37+N50</f>
        <v>144</v>
      </c>
      <c r="O53" s="10">
        <f>O12+O13+O14+O15+O17+O18+O19+O20+O22+O23+O24+O25+O31+O215+O34+O35+O36+O37+O41+O45+O49+O50+O51</f>
        <v>193</v>
      </c>
      <c r="P53" s="10">
        <f>P12+P13+P14+P15+P17+P18+P19+P20+P22+P23+P24+P25+P31+P215+P34+P35+P36+P37+P41+P45+P49+P50+P51</f>
        <v>191</v>
      </c>
      <c r="Q53" s="10">
        <f>Q12+Q13+Q14+Q15+Q17+Q18+Q19+Q20+Q22+Q23+Q24+Q25+Q31+Q215+Q34+Q35+Q36+Q37+Q41+Q45+Q49+Q50+Q51</f>
        <v>209</v>
      </c>
      <c r="R53" s="10">
        <f>R12+R13+R14+R15+R17+R18+R19+R20+R22+R23+R24+R25+R31+R215+R34+R35+R36+R37+R41+R45+R49+R50+R51</f>
        <v>182</v>
      </c>
    </row>
    <row r="54" spans="1:18" x14ac:dyDescent="0.25">
      <c r="A54" s="8" t="s">
        <v>48</v>
      </c>
      <c r="B54" s="1" t="s">
        <v>49</v>
      </c>
      <c r="I54" s="7">
        <v>3</v>
      </c>
      <c r="J54" s="7">
        <v>0</v>
      </c>
      <c r="K54" s="7">
        <v>1</v>
      </c>
      <c r="L54" s="7">
        <v>3</v>
      </c>
      <c r="M54" s="7">
        <v>1</v>
      </c>
      <c r="N54" s="7">
        <v>3</v>
      </c>
      <c r="O54" s="7">
        <v>0</v>
      </c>
      <c r="P54" s="7">
        <v>0</v>
      </c>
      <c r="Q54" s="7">
        <v>2</v>
      </c>
      <c r="R54" s="7">
        <v>0</v>
      </c>
    </row>
    <row r="55" spans="1:18" x14ac:dyDescent="0.25">
      <c r="B55" s="1" t="s">
        <v>50</v>
      </c>
      <c r="C55" s="7">
        <v>5</v>
      </c>
      <c r="D55" s="7">
        <v>4</v>
      </c>
      <c r="E55" s="7">
        <v>2</v>
      </c>
      <c r="F55" s="7">
        <v>5</v>
      </c>
      <c r="G55" s="7">
        <v>2</v>
      </c>
      <c r="H55" s="7">
        <v>3</v>
      </c>
      <c r="I55" s="7">
        <v>0</v>
      </c>
      <c r="J55" s="7">
        <v>5</v>
      </c>
      <c r="K55" s="7">
        <v>3</v>
      </c>
      <c r="L55" s="7">
        <v>1</v>
      </c>
      <c r="M55" s="7">
        <v>4</v>
      </c>
      <c r="N55" s="7">
        <v>0</v>
      </c>
      <c r="O55" s="7">
        <v>2</v>
      </c>
      <c r="P55" s="7">
        <v>0</v>
      </c>
      <c r="Q55" s="7">
        <v>0</v>
      </c>
      <c r="R55" s="7">
        <v>0</v>
      </c>
    </row>
    <row r="56" spans="1:18" x14ac:dyDescent="0.25">
      <c r="B56" s="1" t="s">
        <v>51</v>
      </c>
      <c r="E56" s="7"/>
      <c r="G56" s="7"/>
      <c r="H56" s="7"/>
      <c r="I56" s="7"/>
      <c r="K56" s="7"/>
      <c r="P56" s="7">
        <v>1</v>
      </c>
      <c r="Q56" s="7">
        <v>0</v>
      </c>
      <c r="R56" s="7">
        <v>1</v>
      </c>
    </row>
    <row r="57" spans="1:18" x14ac:dyDescent="0.25">
      <c r="B57" s="1" t="s">
        <v>52</v>
      </c>
      <c r="E57" s="7"/>
      <c r="G57" s="7"/>
      <c r="H57" s="7"/>
      <c r="I57" s="7"/>
      <c r="K57" s="7"/>
      <c r="M57" s="7">
        <v>1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1:18" x14ac:dyDescent="0.25">
      <c r="A58" s="6"/>
      <c r="B58" s="16" t="s">
        <v>31</v>
      </c>
      <c r="C58" s="7">
        <v>14</v>
      </c>
      <c r="D58" s="7">
        <v>16</v>
      </c>
      <c r="E58" s="7">
        <v>15</v>
      </c>
      <c r="F58" s="7">
        <v>16</v>
      </c>
      <c r="G58" s="7">
        <v>17</v>
      </c>
      <c r="H58" s="7">
        <v>9</v>
      </c>
      <c r="I58" s="7">
        <v>11</v>
      </c>
      <c r="J58" s="7">
        <v>3</v>
      </c>
      <c r="K58" s="7">
        <v>6</v>
      </c>
      <c r="L58" s="7">
        <v>6</v>
      </c>
      <c r="M58" s="7">
        <v>7</v>
      </c>
      <c r="N58" s="7">
        <v>2</v>
      </c>
      <c r="O58" s="7">
        <v>3</v>
      </c>
      <c r="P58" s="7">
        <v>6</v>
      </c>
      <c r="Q58" s="7">
        <v>5</v>
      </c>
      <c r="R58" s="7">
        <v>2</v>
      </c>
    </row>
    <row r="60" spans="1:18" x14ac:dyDescent="0.25">
      <c r="A60" s="6"/>
      <c r="B60" s="16" t="s">
        <v>239</v>
      </c>
      <c r="C60" s="7">
        <v>19</v>
      </c>
      <c r="D60" s="7">
        <v>19</v>
      </c>
      <c r="E60" s="7">
        <v>19</v>
      </c>
      <c r="F60" s="7">
        <v>12</v>
      </c>
      <c r="G60" s="7">
        <v>12</v>
      </c>
      <c r="H60" s="7">
        <v>10</v>
      </c>
      <c r="I60" s="7">
        <v>16</v>
      </c>
      <c r="J60" s="7">
        <v>15</v>
      </c>
      <c r="K60" s="7">
        <v>16</v>
      </c>
      <c r="L60" s="7">
        <v>12</v>
      </c>
      <c r="M60" s="7">
        <v>15</v>
      </c>
      <c r="N60" s="7">
        <v>13</v>
      </c>
      <c r="O60" s="7">
        <v>22</v>
      </c>
      <c r="P60" s="7">
        <v>20</v>
      </c>
      <c r="Q60" s="7">
        <v>5</v>
      </c>
      <c r="R60" s="7">
        <v>10</v>
      </c>
    </row>
    <row r="61" spans="1:18" x14ac:dyDescent="0.25">
      <c r="B61" s="1" t="s">
        <v>54</v>
      </c>
      <c r="E61" s="7"/>
      <c r="G61" s="7"/>
      <c r="H61" s="7"/>
      <c r="I61" s="7">
        <v>7</v>
      </c>
      <c r="J61" s="7">
        <v>1</v>
      </c>
      <c r="K61" s="7">
        <v>4</v>
      </c>
      <c r="L61" s="7">
        <v>2</v>
      </c>
      <c r="M61" s="7">
        <v>3</v>
      </c>
      <c r="N61" s="7">
        <v>3</v>
      </c>
      <c r="O61" s="7">
        <v>2</v>
      </c>
      <c r="P61" s="7">
        <v>2</v>
      </c>
      <c r="Q61" s="7">
        <v>2</v>
      </c>
      <c r="R61" s="7">
        <f>12+2+1</f>
        <v>15</v>
      </c>
    </row>
    <row r="62" spans="1:18" x14ac:dyDescent="0.25">
      <c r="B62" s="1" t="s">
        <v>53</v>
      </c>
      <c r="C62" s="7">
        <v>0</v>
      </c>
      <c r="D62" s="7">
        <v>0</v>
      </c>
      <c r="E62" s="7">
        <v>1</v>
      </c>
      <c r="F62" s="7">
        <v>1</v>
      </c>
      <c r="G62" s="7">
        <v>0</v>
      </c>
      <c r="H62" s="7">
        <v>0</v>
      </c>
      <c r="I62" s="7">
        <v>0</v>
      </c>
      <c r="J62" s="7">
        <v>2</v>
      </c>
      <c r="K62" s="7">
        <v>1</v>
      </c>
      <c r="L62" s="7">
        <v>1</v>
      </c>
      <c r="M62" s="7">
        <v>1</v>
      </c>
      <c r="N62" s="7">
        <v>1</v>
      </c>
      <c r="O62" s="7">
        <v>1</v>
      </c>
      <c r="P62" s="7">
        <v>0</v>
      </c>
      <c r="Q62" s="7">
        <v>0</v>
      </c>
      <c r="R62" s="7">
        <v>0</v>
      </c>
    </row>
    <row r="63" spans="1:18" x14ac:dyDescent="0.25">
      <c r="B63" s="9" t="s">
        <v>55</v>
      </c>
      <c r="C63" s="10">
        <f t="shared" ref="C63:R63" si="3">SUM(C54:C62)</f>
        <v>38</v>
      </c>
      <c r="D63" s="10">
        <f t="shared" si="3"/>
        <v>39</v>
      </c>
      <c r="E63" s="10">
        <f t="shared" si="3"/>
        <v>37</v>
      </c>
      <c r="F63" s="10">
        <f t="shared" si="3"/>
        <v>34</v>
      </c>
      <c r="G63" s="10">
        <f t="shared" si="3"/>
        <v>31</v>
      </c>
      <c r="H63" s="10">
        <f t="shared" si="3"/>
        <v>22</v>
      </c>
      <c r="I63" s="10">
        <f t="shared" si="3"/>
        <v>37</v>
      </c>
      <c r="J63" s="10">
        <f t="shared" si="3"/>
        <v>26</v>
      </c>
      <c r="K63" s="10">
        <f t="shared" si="3"/>
        <v>31</v>
      </c>
      <c r="L63" s="10">
        <f t="shared" si="3"/>
        <v>25</v>
      </c>
      <c r="M63" s="10">
        <f t="shared" si="3"/>
        <v>32</v>
      </c>
      <c r="N63" s="10">
        <f t="shared" si="3"/>
        <v>22</v>
      </c>
      <c r="O63" s="10">
        <f t="shared" si="3"/>
        <v>30</v>
      </c>
      <c r="P63" s="10">
        <f t="shared" si="3"/>
        <v>29</v>
      </c>
      <c r="Q63" s="10">
        <f t="shared" si="3"/>
        <v>14</v>
      </c>
      <c r="R63" s="10">
        <f t="shared" si="3"/>
        <v>28</v>
      </c>
    </row>
    <row r="64" spans="1:18" x14ac:dyDescent="0.25">
      <c r="B64" s="5" t="s">
        <v>56</v>
      </c>
      <c r="C64" s="15">
        <f t="shared" ref="C64:J64" si="4">SUM(C11+C53+C63)</f>
        <v>180</v>
      </c>
      <c r="D64" s="15">
        <f t="shared" si="4"/>
        <v>212</v>
      </c>
      <c r="E64" s="15">
        <f t="shared" si="4"/>
        <v>211</v>
      </c>
      <c r="F64" s="15">
        <f t="shared" si="4"/>
        <v>211</v>
      </c>
      <c r="G64" s="15">
        <f t="shared" si="4"/>
        <v>211</v>
      </c>
      <c r="H64" s="15">
        <f t="shared" si="4"/>
        <v>201</v>
      </c>
      <c r="I64" s="15">
        <f t="shared" si="4"/>
        <v>208</v>
      </c>
      <c r="J64" s="15">
        <f t="shared" si="4"/>
        <v>179</v>
      </c>
      <c r="K64" s="15">
        <f t="shared" ref="K64:R64" si="5">K11+K53+K63</f>
        <v>198</v>
      </c>
      <c r="L64" s="15">
        <f t="shared" si="5"/>
        <v>193</v>
      </c>
      <c r="M64" s="15">
        <f t="shared" si="5"/>
        <v>200</v>
      </c>
      <c r="N64" s="15">
        <f t="shared" si="5"/>
        <v>194</v>
      </c>
      <c r="O64" s="15">
        <f t="shared" si="5"/>
        <v>243</v>
      </c>
      <c r="P64" s="15">
        <f t="shared" si="5"/>
        <v>242</v>
      </c>
      <c r="Q64" s="15">
        <f t="shared" si="5"/>
        <v>244</v>
      </c>
      <c r="R64" s="15">
        <f t="shared" si="5"/>
        <v>237</v>
      </c>
    </row>
    <row r="65" spans="1:255" x14ac:dyDescent="0.25">
      <c r="A65" s="19" t="s">
        <v>57</v>
      </c>
      <c r="C65" s="1"/>
      <c r="D65" s="1"/>
      <c r="F65" s="1"/>
      <c r="J65" s="13"/>
      <c r="K65" s="13"/>
      <c r="L65" s="13"/>
      <c r="M65" s="13"/>
    </row>
    <row r="66" spans="1:255" x14ac:dyDescent="0.25">
      <c r="A66" s="6" t="s">
        <v>17</v>
      </c>
      <c r="B66" s="1" t="s">
        <v>58</v>
      </c>
      <c r="C66" s="1"/>
      <c r="D66" s="1"/>
      <c r="F66" s="1"/>
      <c r="J66" s="13"/>
      <c r="K66" s="13"/>
      <c r="L66" s="13"/>
      <c r="M66" s="13"/>
      <c r="O66" s="7">
        <v>2</v>
      </c>
      <c r="P66" s="7">
        <v>1</v>
      </c>
      <c r="Q66" s="7">
        <v>0</v>
      </c>
      <c r="R66" s="7">
        <v>3</v>
      </c>
    </row>
    <row r="67" spans="1:255" x14ac:dyDescent="0.25">
      <c r="B67" s="1" t="s">
        <v>59</v>
      </c>
      <c r="C67" s="7">
        <f>C68+C69</f>
        <v>2</v>
      </c>
      <c r="D67" s="14">
        <v>3</v>
      </c>
      <c r="E67" s="14">
        <v>4</v>
      </c>
      <c r="F67" s="14">
        <v>3</v>
      </c>
      <c r="G67" s="14">
        <v>1</v>
      </c>
      <c r="H67" s="14">
        <v>6</v>
      </c>
      <c r="I67" s="14">
        <v>2</v>
      </c>
      <c r="J67" s="14">
        <v>5</v>
      </c>
      <c r="K67" s="14">
        <v>5</v>
      </c>
      <c r="L67" s="14">
        <v>6</v>
      </c>
      <c r="M67" s="14">
        <v>2</v>
      </c>
      <c r="N67" s="7">
        <v>3</v>
      </c>
      <c r="O67" s="7">
        <v>6</v>
      </c>
      <c r="P67" s="7">
        <v>9</v>
      </c>
      <c r="Q67" s="7">
        <v>5</v>
      </c>
      <c r="R67" s="7">
        <v>9</v>
      </c>
      <c r="IU67" s="1">
        <f>SUM(C67:IT67)</f>
        <v>71</v>
      </c>
    </row>
    <row r="68" spans="1:255" x14ac:dyDescent="0.25">
      <c r="B68" s="42" t="s">
        <v>60</v>
      </c>
      <c r="C68" s="11">
        <v>2</v>
      </c>
      <c r="D68" s="11">
        <v>1</v>
      </c>
      <c r="E68" s="11">
        <v>3</v>
      </c>
      <c r="F68" s="11">
        <v>2</v>
      </c>
      <c r="G68" s="11">
        <v>0</v>
      </c>
      <c r="H68" s="11">
        <v>1</v>
      </c>
      <c r="I68" s="11">
        <v>0</v>
      </c>
      <c r="J68" s="11">
        <v>3</v>
      </c>
      <c r="K68" s="11">
        <v>3</v>
      </c>
      <c r="L68" s="7">
        <v>3</v>
      </c>
      <c r="M68" s="7">
        <v>0</v>
      </c>
      <c r="N68" s="7">
        <v>2</v>
      </c>
      <c r="O68" s="7">
        <v>5</v>
      </c>
      <c r="P68" s="7">
        <v>2</v>
      </c>
      <c r="Q68" s="7">
        <v>2</v>
      </c>
      <c r="R68" s="7">
        <v>1</v>
      </c>
    </row>
    <row r="69" spans="1:255" x14ac:dyDescent="0.25">
      <c r="B69" s="42" t="s">
        <v>61</v>
      </c>
      <c r="C69" s="11">
        <v>0</v>
      </c>
      <c r="D69" s="11">
        <v>2</v>
      </c>
      <c r="E69" s="11">
        <v>1</v>
      </c>
      <c r="F69" s="11">
        <v>1</v>
      </c>
      <c r="G69" s="11">
        <v>1</v>
      </c>
      <c r="H69" s="11">
        <v>5</v>
      </c>
      <c r="I69" s="11">
        <v>2</v>
      </c>
      <c r="J69" s="11">
        <v>2</v>
      </c>
      <c r="K69" s="11">
        <v>2</v>
      </c>
      <c r="L69" s="7">
        <v>3</v>
      </c>
      <c r="M69" s="7">
        <v>2</v>
      </c>
      <c r="N69" s="7">
        <v>1</v>
      </c>
      <c r="O69" s="7">
        <v>1</v>
      </c>
      <c r="P69" s="7">
        <v>7</v>
      </c>
      <c r="Q69" s="7">
        <v>3</v>
      </c>
      <c r="R69" s="7">
        <v>8</v>
      </c>
    </row>
    <row r="70" spans="1:255" x14ac:dyDescent="0.25">
      <c r="B70" s="36" t="s">
        <v>62</v>
      </c>
      <c r="C70" s="11" t="s">
        <v>20</v>
      </c>
      <c r="D70" s="11" t="s">
        <v>20</v>
      </c>
      <c r="E70" s="11" t="s">
        <v>20</v>
      </c>
      <c r="F70" s="11" t="s">
        <v>20</v>
      </c>
      <c r="G70" s="7">
        <v>0</v>
      </c>
      <c r="H70" s="7">
        <v>0</v>
      </c>
      <c r="I70" s="7">
        <v>1</v>
      </c>
      <c r="J70" s="7">
        <v>0</v>
      </c>
      <c r="K70" s="7">
        <v>0</v>
      </c>
      <c r="L70" s="7">
        <v>0</v>
      </c>
      <c r="M70" s="7">
        <v>1</v>
      </c>
      <c r="N70" s="7">
        <v>2</v>
      </c>
      <c r="O70" s="7">
        <v>0</v>
      </c>
      <c r="P70" s="7">
        <v>0</v>
      </c>
      <c r="Q70" s="7">
        <v>0</v>
      </c>
      <c r="R70" s="7">
        <v>1</v>
      </c>
    </row>
    <row r="71" spans="1:255" x14ac:dyDescent="0.25">
      <c r="B71" s="1" t="s">
        <v>63</v>
      </c>
      <c r="C71" s="7">
        <f>C73</f>
        <v>2</v>
      </c>
      <c r="D71" s="7">
        <v>2</v>
      </c>
      <c r="E71" s="7">
        <v>4</v>
      </c>
      <c r="F71" s="7">
        <v>5</v>
      </c>
      <c r="G71" s="7">
        <v>1</v>
      </c>
      <c r="H71" s="7">
        <v>4</v>
      </c>
      <c r="I71" s="7">
        <v>4</v>
      </c>
      <c r="J71" s="7">
        <v>2</v>
      </c>
      <c r="K71" s="7">
        <v>2</v>
      </c>
      <c r="L71" s="7">
        <v>6</v>
      </c>
      <c r="M71" s="7">
        <v>4</v>
      </c>
      <c r="N71" s="7">
        <v>1</v>
      </c>
      <c r="O71" s="7">
        <v>1</v>
      </c>
      <c r="P71" s="7">
        <v>5</v>
      </c>
      <c r="Q71" s="7">
        <v>4</v>
      </c>
      <c r="R71" s="7">
        <v>3</v>
      </c>
    </row>
    <row r="72" spans="1:255" x14ac:dyDescent="0.25">
      <c r="B72" s="42" t="s">
        <v>64</v>
      </c>
      <c r="E72" s="7"/>
      <c r="G72" s="7"/>
      <c r="H72" s="7"/>
      <c r="I72" s="7"/>
      <c r="K72" s="7"/>
      <c r="P72" s="7">
        <v>3</v>
      </c>
      <c r="Q72" s="7">
        <v>1</v>
      </c>
      <c r="R72" s="7">
        <v>1</v>
      </c>
    </row>
    <row r="73" spans="1:255" x14ac:dyDescent="0.25">
      <c r="B73" s="42" t="s">
        <v>65</v>
      </c>
      <c r="C73" s="11">
        <v>2</v>
      </c>
      <c r="D73" s="11">
        <v>2</v>
      </c>
      <c r="E73" s="11">
        <v>4</v>
      </c>
      <c r="F73" s="11">
        <v>5</v>
      </c>
      <c r="G73" s="11">
        <v>1</v>
      </c>
      <c r="H73" s="11">
        <v>3</v>
      </c>
      <c r="I73" s="11">
        <v>2</v>
      </c>
      <c r="J73" s="11">
        <v>0</v>
      </c>
      <c r="K73" s="11">
        <v>0</v>
      </c>
      <c r="L73" s="7">
        <v>1</v>
      </c>
      <c r="M73" s="7">
        <v>2</v>
      </c>
      <c r="N73" s="7">
        <v>1</v>
      </c>
      <c r="O73" s="7">
        <v>1</v>
      </c>
      <c r="P73" s="7">
        <v>1</v>
      </c>
      <c r="Q73" s="7">
        <v>1</v>
      </c>
      <c r="R73" s="7">
        <v>1</v>
      </c>
    </row>
    <row r="74" spans="1:255" x14ac:dyDescent="0.25">
      <c r="B74" s="42" t="s">
        <v>66</v>
      </c>
      <c r="C74" s="11" t="s">
        <v>20</v>
      </c>
      <c r="D74" s="11" t="s">
        <v>20</v>
      </c>
      <c r="E74" s="11" t="s">
        <v>20</v>
      </c>
      <c r="F74" s="11" t="s">
        <v>20</v>
      </c>
      <c r="G74" s="11">
        <v>0</v>
      </c>
      <c r="H74" s="11">
        <v>0</v>
      </c>
      <c r="I74" s="11">
        <v>0</v>
      </c>
      <c r="J74" s="7">
        <v>0</v>
      </c>
      <c r="K74" s="11">
        <v>1</v>
      </c>
      <c r="L74" s="7">
        <v>1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</row>
    <row r="75" spans="1:255" x14ac:dyDescent="0.25">
      <c r="B75" s="42" t="s">
        <v>67</v>
      </c>
      <c r="C75" s="11" t="s">
        <v>20</v>
      </c>
      <c r="D75" s="11" t="s">
        <v>20</v>
      </c>
      <c r="E75" s="11" t="s">
        <v>20</v>
      </c>
      <c r="F75" s="11" t="s">
        <v>20</v>
      </c>
      <c r="G75" s="11" t="s">
        <v>20</v>
      </c>
      <c r="H75" s="11" t="s">
        <v>20</v>
      </c>
      <c r="I75" s="11" t="s">
        <v>20</v>
      </c>
      <c r="J75" s="11" t="s">
        <v>20</v>
      </c>
      <c r="K75" s="11">
        <v>1</v>
      </c>
      <c r="L75" s="7">
        <v>1</v>
      </c>
      <c r="M75" s="7">
        <v>0</v>
      </c>
      <c r="N75" s="7">
        <v>0</v>
      </c>
      <c r="O75" s="7">
        <v>0</v>
      </c>
      <c r="P75" s="7">
        <v>0</v>
      </c>
      <c r="Q75" s="7">
        <v>1</v>
      </c>
      <c r="R75" s="7">
        <v>0</v>
      </c>
    </row>
    <row r="76" spans="1:255" x14ac:dyDescent="0.25">
      <c r="B76" s="42" t="s">
        <v>68</v>
      </c>
      <c r="C76" s="11" t="s">
        <v>20</v>
      </c>
      <c r="D76" s="11" t="s">
        <v>20</v>
      </c>
      <c r="E76" s="11" t="s">
        <v>20</v>
      </c>
      <c r="F76" s="11" t="s">
        <v>20</v>
      </c>
      <c r="G76" s="11" t="s">
        <v>20</v>
      </c>
      <c r="H76" s="11" t="s">
        <v>20</v>
      </c>
      <c r="I76" s="11" t="s">
        <v>20</v>
      </c>
      <c r="J76" s="11">
        <v>2</v>
      </c>
      <c r="K76" s="11">
        <v>0</v>
      </c>
      <c r="L76" s="7">
        <v>1</v>
      </c>
      <c r="M76" s="7">
        <v>2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255" x14ac:dyDescent="0.25">
      <c r="B77" s="42" t="s">
        <v>69</v>
      </c>
      <c r="C77" s="11" t="s">
        <v>20</v>
      </c>
      <c r="D77" s="11" t="s">
        <v>20</v>
      </c>
      <c r="E77" s="11" t="s">
        <v>20</v>
      </c>
      <c r="F77" s="11" t="s">
        <v>20</v>
      </c>
      <c r="G77" s="11" t="s">
        <v>20</v>
      </c>
      <c r="H77" s="11">
        <v>1</v>
      </c>
      <c r="I77" s="11">
        <v>2</v>
      </c>
      <c r="J77" s="11">
        <v>0</v>
      </c>
      <c r="K77" s="11">
        <v>0</v>
      </c>
      <c r="L77" s="7">
        <v>2</v>
      </c>
      <c r="M77" s="7">
        <v>0</v>
      </c>
      <c r="N77" s="7">
        <v>0</v>
      </c>
      <c r="O77" s="7">
        <v>0</v>
      </c>
      <c r="P77" s="7">
        <v>1</v>
      </c>
      <c r="Q77" s="7">
        <v>1</v>
      </c>
      <c r="R77" s="7">
        <v>0</v>
      </c>
    </row>
    <row r="78" spans="1:255" x14ac:dyDescent="0.25">
      <c r="A78" s="6"/>
      <c r="B78" s="1" t="s">
        <v>70</v>
      </c>
      <c r="C78" s="7">
        <v>1</v>
      </c>
      <c r="D78" s="7">
        <v>1</v>
      </c>
      <c r="E78" s="7">
        <v>7</v>
      </c>
      <c r="F78" s="7">
        <v>0</v>
      </c>
      <c r="G78" s="7">
        <v>4</v>
      </c>
      <c r="H78" s="7">
        <v>2</v>
      </c>
      <c r="I78" s="7">
        <v>4</v>
      </c>
      <c r="J78" s="7">
        <v>7</v>
      </c>
      <c r="K78" s="7">
        <v>7</v>
      </c>
      <c r="L78" s="7">
        <v>4</v>
      </c>
      <c r="M78" s="7">
        <v>9</v>
      </c>
      <c r="N78" s="7">
        <v>7</v>
      </c>
      <c r="O78" s="7">
        <v>4</v>
      </c>
      <c r="P78" s="7">
        <v>4</v>
      </c>
      <c r="Q78" s="7">
        <v>6</v>
      </c>
      <c r="R78" s="7">
        <v>3</v>
      </c>
    </row>
    <row r="79" spans="1:255" x14ac:dyDescent="0.25">
      <c r="A79" s="6"/>
      <c r="B79" s="1" t="s">
        <v>71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>
        <v>2</v>
      </c>
    </row>
    <row r="80" spans="1:255" x14ac:dyDescent="0.25">
      <c r="A80" s="6"/>
      <c r="B80" s="1" t="s">
        <v>72</v>
      </c>
      <c r="E80" s="7"/>
      <c r="G80" s="7"/>
      <c r="H80" s="7"/>
      <c r="I80" s="7"/>
      <c r="K80" s="7"/>
      <c r="O80" s="7">
        <v>1</v>
      </c>
      <c r="P80" s="7">
        <v>0</v>
      </c>
      <c r="Q80" s="7">
        <v>4</v>
      </c>
      <c r="R80" s="7">
        <v>0</v>
      </c>
    </row>
    <row r="81" spans="1:18" x14ac:dyDescent="0.25">
      <c r="A81" s="6"/>
      <c r="B81" s="42" t="s">
        <v>73</v>
      </c>
      <c r="E81" s="7"/>
      <c r="G81" s="7"/>
      <c r="H81" s="7"/>
      <c r="I81" s="7"/>
      <c r="K81" s="7"/>
      <c r="O81" s="7"/>
      <c r="P81" s="7"/>
      <c r="Q81" s="7">
        <v>2</v>
      </c>
      <c r="R81" s="7">
        <v>0</v>
      </c>
    </row>
    <row r="82" spans="1:18" x14ac:dyDescent="0.25">
      <c r="A82" s="6"/>
      <c r="B82" s="42" t="s">
        <v>74</v>
      </c>
      <c r="E82" s="7"/>
      <c r="G82" s="7"/>
      <c r="H82" s="7"/>
      <c r="I82" s="7"/>
      <c r="K82" s="7"/>
      <c r="O82" s="7"/>
      <c r="P82" s="7"/>
      <c r="Q82" s="7">
        <v>1</v>
      </c>
      <c r="R82" s="7">
        <v>1</v>
      </c>
    </row>
    <row r="83" spans="1:18" x14ac:dyDescent="0.25">
      <c r="A83" s="6"/>
      <c r="B83" s="42" t="s">
        <v>75</v>
      </c>
      <c r="E83" s="7"/>
      <c r="G83" s="7"/>
      <c r="H83" s="7"/>
      <c r="I83" s="7"/>
      <c r="K83" s="7"/>
      <c r="O83" s="7">
        <v>1</v>
      </c>
      <c r="P83" s="7">
        <v>0</v>
      </c>
      <c r="Q83" s="7">
        <v>1</v>
      </c>
      <c r="R83" s="7">
        <v>1</v>
      </c>
    </row>
    <row r="84" spans="1:18" x14ac:dyDescent="0.25">
      <c r="B84" s="9" t="s">
        <v>76</v>
      </c>
      <c r="C84" s="10">
        <f>C71+C67+C78</f>
        <v>5</v>
      </c>
      <c r="D84" s="10">
        <f>D71+D67+D78</f>
        <v>6</v>
      </c>
      <c r="E84" s="10">
        <f>E71+E67+E78</f>
        <v>15</v>
      </c>
      <c r="F84" s="10">
        <f>F71+F67+F78</f>
        <v>8</v>
      </c>
      <c r="G84" s="10">
        <f>G70+G71+G67+G78</f>
        <v>6</v>
      </c>
      <c r="H84" s="10">
        <f>H70+H71+H67+H78</f>
        <v>12</v>
      </c>
      <c r="I84" s="10">
        <f>I70+I71+I67+I78</f>
        <v>11</v>
      </c>
      <c r="J84" s="10">
        <f>J67+J70+J71+J78</f>
        <v>14</v>
      </c>
      <c r="K84" s="10">
        <f>K67+K70+K71+K78</f>
        <v>14</v>
      </c>
      <c r="L84" s="10">
        <f>L67+L70+L71+L78</f>
        <v>16</v>
      </c>
      <c r="M84" s="10">
        <f>M67+M70+M71+M78</f>
        <v>16</v>
      </c>
      <c r="N84" s="10">
        <f>N67+N70+N71+N78</f>
        <v>13</v>
      </c>
      <c r="O84" s="10">
        <f>O66+O67+O70+O71+O78+O80</f>
        <v>14</v>
      </c>
      <c r="P84" s="10">
        <f>P66+P67+P70+P71+P78+P80</f>
        <v>19</v>
      </c>
      <c r="Q84" s="10">
        <f>Q66+Q67+Q70+Q71+Q78+Q80</f>
        <v>19</v>
      </c>
      <c r="R84" s="10">
        <f>SUM(R66+R67+R70+R71+R78+R79+R80)</f>
        <v>21</v>
      </c>
    </row>
    <row r="85" spans="1:18" x14ac:dyDescent="0.25">
      <c r="A85" s="8" t="s">
        <v>24</v>
      </c>
      <c r="B85" s="1" t="s">
        <v>59</v>
      </c>
      <c r="C85" s="7">
        <v>9</v>
      </c>
      <c r="D85" s="7">
        <v>4</v>
      </c>
      <c r="E85" s="7">
        <v>7</v>
      </c>
      <c r="F85" s="7">
        <v>6</v>
      </c>
      <c r="G85" s="7">
        <v>4</v>
      </c>
      <c r="H85" s="7">
        <v>5</v>
      </c>
      <c r="I85" s="7">
        <v>6</v>
      </c>
      <c r="J85" s="7">
        <v>3</v>
      </c>
      <c r="K85" s="7">
        <v>9</v>
      </c>
      <c r="L85" s="7">
        <v>3</v>
      </c>
      <c r="M85" s="7">
        <v>1</v>
      </c>
      <c r="N85" s="7">
        <v>2</v>
      </c>
      <c r="O85" s="7">
        <v>3</v>
      </c>
      <c r="P85" s="7">
        <v>7</v>
      </c>
      <c r="Q85" s="7">
        <v>5</v>
      </c>
      <c r="R85" s="7">
        <v>7</v>
      </c>
    </row>
    <row r="86" spans="1:18" x14ac:dyDescent="0.25">
      <c r="A86" s="8"/>
      <c r="B86" s="1" t="s">
        <v>77</v>
      </c>
      <c r="C86" s="7">
        <v>1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x14ac:dyDescent="0.25">
      <c r="B87" s="1" t="s">
        <v>78</v>
      </c>
      <c r="C87" s="7">
        <v>0</v>
      </c>
      <c r="D87" s="7">
        <v>0</v>
      </c>
      <c r="E87" s="7">
        <v>4</v>
      </c>
      <c r="F87" s="7">
        <v>3</v>
      </c>
      <c r="G87" s="7">
        <v>0</v>
      </c>
      <c r="H87" s="7">
        <v>2</v>
      </c>
      <c r="I87" s="7">
        <v>2</v>
      </c>
      <c r="J87" s="7">
        <v>2</v>
      </c>
      <c r="K87" s="7">
        <v>1</v>
      </c>
      <c r="L87" s="7">
        <v>0</v>
      </c>
      <c r="M87" s="7">
        <v>1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x14ac:dyDescent="0.25">
      <c r="B88" s="1" t="s">
        <v>63</v>
      </c>
      <c r="C88" s="7">
        <v>2</v>
      </c>
      <c r="D88" s="7">
        <v>4</v>
      </c>
      <c r="E88" s="7">
        <v>2</v>
      </c>
      <c r="F88" s="7">
        <v>4</v>
      </c>
      <c r="G88" s="7">
        <v>3</v>
      </c>
      <c r="H88" s="7">
        <v>3</v>
      </c>
      <c r="I88" s="7">
        <v>3</v>
      </c>
      <c r="J88" s="7">
        <v>5</v>
      </c>
      <c r="K88" s="7">
        <v>2</v>
      </c>
      <c r="L88" s="7">
        <v>1</v>
      </c>
      <c r="M88" s="7">
        <v>3</v>
      </c>
      <c r="N88" s="7">
        <v>2</v>
      </c>
      <c r="O88" s="7">
        <v>5</v>
      </c>
      <c r="P88" s="7">
        <v>1</v>
      </c>
      <c r="Q88" s="7">
        <v>2</v>
      </c>
      <c r="R88" s="7">
        <v>3</v>
      </c>
    </row>
    <row r="89" spans="1:18" x14ac:dyDescent="0.25">
      <c r="B89" s="1" t="s">
        <v>70</v>
      </c>
      <c r="C89" s="7">
        <v>17</v>
      </c>
      <c r="D89" s="7">
        <v>19</v>
      </c>
      <c r="E89" s="7">
        <v>12</v>
      </c>
      <c r="F89" s="7">
        <v>8</v>
      </c>
      <c r="G89" s="7">
        <v>4</v>
      </c>
      <c r="H89" s="7">
        <v>23</v>
      </c>
      <c r="I89" s="7">
        <v>34</v>
      </c>
      <c r="J89" s="7">
        <v>54</v>
      </c>
      <c r="K89" s="7">
        <v>59</v>
      </c>
      <c r="L89" s="7">
        <v>57</v>
      </c>
      <c r="M89" s="7">
        <v>45</v>
      </c>
      <c r="N89" s="7">
        <v>34</v>
      </c>
      <c r="O89" s="7">
        <v>29</v>
      </c>
      <c r="P89" s="7">
        <v>32</v>
      </c>
      <c r="Q89" s="7">
        <v>39</v>
      </c>
      <c r="R89" s="7">
        <v>97</v>
      </c>
    </row>
    <row r="90" spans="1:18" x14ac:dyDescent="0.25">
      <c r="B90" s="42" t="s">
        <v>79</v>
      </c>
      <c r="C90" s="11">
        <v>0</v>
      </c>
      <c r="D90" s="11">
        <v>0</v>
      </c>
      <c r="E90" s="11">
        <v>0</v>
      </c>
      <c r="F90" s="11">
        <v>1</v>
      </c>
      <c r="G90" s="11">
        <v>1</v>
      </c>
      <c r="H90" s="11">
        <v>1</v>
      </c>
      <c r="I90" s="11">
        <v>5</v>
      </c>
      <c r="J90" s="11">
        <v>1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7">
        <v>0</v>
      </c>
      <c r="R90" s="7">
        <v>0</v>
      </c>
    </row>
    <row r="91" spans="1:18" x14ac:dyDescent="0.25">
      <c r="B91" s="1" t="s">
        <v>80</v>
      </c>
      <c r="C91" s="7">
        <v>7</v>
      </c>
      <c r="D91" s="7">
        <v>8</v>
      </c>
      <c r="E91" s="7">
        <v>8</v>
      </c>
      <c r="F91" s="7">
        <v>4</v>
      </c>
      <c r="G91" s="7">
        <v>7</v>
      </c>
      <c r="H91" s="7">
        <v>5</v>
      </c>
      <c r="I91" s="7">
        <v>8</v>
      </c>
      <c r="J91" s="7">
        <v>8</v>
      </c>
      <c r="K91" s="7">
        <v>8</v>
      </c>
      <c r="L91" s="7">
        <v>10</v>
      </c>
      <c r="M91" s="7">
        <v>6</v>
      </c>
      <c r="N91" s="7">
        <v>6</v>
      </c>
      <c r="O91" s="7">
        <v>10</v>
      </c>
      <c r="P91" s="7">
        <v>3</v>
      </c>
      <c r="Q91" s="7">
        <v>1</v>
      </c>
      <c r="R91" s="7">
        <v>7</v>
      </c>
    </row>
    <row r="92" spans="1:18" x14ac:dyDescent="0.25">
      <c r="B92" s="47" t="s">
        <v>47</v>
      </c>
      <c r="C92" s="10">
        <f t="shared" ref="C92:P92" si="6">C85+C86+C87+C88+C89+C91</f>
        <v>36</v>
      </c>
      <c r="D92" s="10">
        <f t="shared" si="6"/>
        <v>35</v>
      </c>
      <c r="E92" s="10">
        <f t="shared" si="6"/>
        <v>33</v>
      </c>
      <c r="F92" s="10">
        <f t="shared" si="6"/>
        <v>25</v>
      </c>
      <c r="G92" s="10">
        <f t="shared" si="6"/>
        <v>18</v>
      </c>
      <c r="H92" s="10">
        <f t="shared" si="6"/>
        <v>38</v>
      </c>
      <c r="I92" s="10">
        <f t="shared" si="6"/>
        <v>53</v>
      </c>
      <c r="J92" s="10">
        <f t="shared" si="6"/>
        <v>72</v>
      </c>
      <c r="K92" s="10">
        <f t="shared" si="6"/>
        <v>79</v>
      </c>
      <c r="L92" s="10">
        <f t="shared" si="6"/>
        <v>71</v>
      </c>
      <c r="M92" s="10">
        <f t="shared" si="6"/>
        <v>56</v>
      </c>
      <c r="N92" s="10">
        <f t="shared" si="6"/>
        <v>44</v>
      </c>
      <c r="O92" s="10">
        <f t="shared" si="6"/>
        <v>47</v>
      </c>
      <c r="P92" s="10">
        <f t="shared" si="6"/>
        <v>43</v>
      </c>
      <c r="Q92" s="10">
        <f t="shared" ref="Q92:R92" si="7">Q85+Q86+Q87+Q88+Q89+Q91</f>
        <v>47</v>
      </c>
      <c r="R92" s="10">
        <f t="shared" si="7"/>
        <v>114</v>
      </c>
    </row>
    <row r="93" spans="1:18" x14ac:dyDescent="0.25">
      <c r="A93" s="8" t="s">
        <v>48</v>
      </c>
      <c r="B93" s="1" t="s">
        <v>81</v>
      </c>
      <c r="C93" s="7">
        <v>1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</row>
    <row r="94" spans="1:18" x14ac:dyDescent="0.25">
      <c r="B94" s="1" t="s">
        <v>82</v>
      </c>
      <c r="C94" s="7">
        <v>0</v>
      </c>
      <c r="D94" s="7">
        <v>0</v>
      </c>
      <c r="E94" s="7">
        <v>1</v>
      </c>
      <c r="F94" s="7">
        <v>0</v>
      </c>
      <c r="G94" s="7">
        <v>1</v>
      </c>
      <c r="H94" s="7">
        <v>1</v>
      </c>
      <c r="I94" s="7">
        <v>1</v>
      </c>
      <c r="J94" s="7">
        <v>0</v>
      </c>
      <c r="K94" s="7">
        <v>1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x14ac:dyDescent="0.25">
      <c r="B95" s="1" t="s">
        <v>83</v>
      </c>
      <c r="C95" s="7">
        <v>0</v>
      </c>
      <c r="D95" s="7">
        <v>1</v>
      </c>
      <c r="E95" s="7">
        <v>4</v>
      </c>
      <c r="F95" s="7">
        <v>4</v>
      </c>
      <c r="G95" s="7">
        <v>4</v>
      </c>
      <c r="H95" s="7">
        <v>2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x14ac:dyDescent="0.25">
      <c r="B96" s="9" t="s">
        <v>55</v>
      </c>
      <c r="C96" s="10">
        <f>SUM(C93:C95)</f>
        <v>1</v>
      </c>
      <c r="D96" s="10">
        <f>SUM(D93:D95)</f>
        <v>1</v>
      </c>
      <c r="E96" s="10">
        <f>SUM(E93:E95)</f>
        <v>5</v>
      </c>
      <c r="F96" s="10">
        <f>SUM(F93:F95)</f>
        <v>4</v>
      </c>
      <c r="G96" s="10">
        <f t="shared" ref="G96:N96" si="8">SUM(G93:G95)</f>
        <v>5</v>
      </c>
      <c r="H96" s="10">
        <f t="shared" si="8"/>
        <v>3</v>
      </c>
      <c r="I96" s="10">
        <f t="shared" si="8"/>
        <v>1</v>
      </c>
      <c r="J96" s="10">
        <f t="shared" si="8"/>
        <v>0</v>
      </c>
      <c r="K96" s="10">
        <f t="shared" si="8"/>
        <v>1</v>
      </c>
      <c r="L96" s="10">
        <f t="shared" si="8"/>
        <v>0</v>
      </c>
      <c r="M96" s="10">
        <f t="shared" si="8"/>
        <v>0</v>
      </c>
      <c r="N96" s="10">
        <f t="shared" si="8"/>
        <v>0</v>
      </c>
      <c r="O96" s="10">
        <f>SUM(O93:O95)</f>
        <v>0</v>
      </c>
      <c r="P96" s="10">
        <f>SUM(P93:P95)</f>
        <v>0</v>
      </c>
      <c r="Q96" s="10">
        <f>SUM(Q93:Q95)</f>
        <v>0</v>
      </c>
      <c r="R96" s="10">
        <f>SUM(R93:R95)</f>
        <v>0</v>
      </c>
    </row>
    <row r="97" spans="1:18" x14ac:dyDescent="0.25">
      <c r="B97" s="5" t="s">
        <v>84</v>
      </c>
      <c r="C97" s="15">
        <f t="shared" ref="C97:N97" si="9">C84+C92+C96</f>
        <v>42</v>
      </c>
      <c r="D97" s="15">
        <f t="shared" si="9"/>
        <v>42</v>
      </c>
      <c r="E97" s="15">
        <f t="shared" si="9"/>
        <v>53</v>
      </c>
      <c r="F97" s="15">
        <f t="shared" si="9"/>
        <v>37</v>
      </c>
      <c r="G97" s="15">
        <f t="shared" si="9"/>
        <v>29</v>
      </c>
      <c r="H97" s="15">
        <f t="shared" si="9"/>
        <v>53</v>
      </c>
      <c r="I97" s="15">
        <f>I84+I92+I96</f>
        <v>65</v>
      </c>
      <c r="J97" s="15">
        <f t="shared" si="9"/>
        <v>86</v>
      </c>
      <c r="K97" s="15">
        <f t="shared" si="9"/>
        <v>94</v>
      </c>
      <c r="L97" s="15">
        <f t="shared" si="9"/>
        <v>87</v>
      </c>
      <c r="M97" s="15">
        <f t="shared" si="9"/>
        <v>72</v>
      </c>
      <c r="N97" s="15">
        <f t="shared" si="9"/>
        <v>57</v>
      </c>
      <c r="O97" s="15">
        <f>O84+O92+O96</f>
        <v>61</v>
      </c>
      <c r="P97" s="35">
        <f>P84+P92+P96</f>
        <v>62</v>
      </c>
      <c r="Q97" s="35">
        <f>Q84+Q92+Q96</f>
        <v>66</v>
      </c>
      <c r="R97" s="35">
        <f>R84+R92+R96</f>
        <v>135</v>
      </c>
    </row>
    <row r="98" spans="1:18" x14ac:dyDescent="0.25">
      <c r="A98" s="5" t="s">
        <v>85</v>
      </c>
      <c r="E98" s="7"/>
      <c r="G98" s="7"/>
      <c r="H98" s="7"/>
      <c r="I98" s="7"/>
      <c r="K98" s="7"/>
    </row>
    <row r="99" spans="1:18" x14ac:dyDescent="0.25">
      <c r="A99" s="6" t="s">
        <v>17</v>
      </c>
      <c r="B99" s="1" t="s">
        <v>86</v>
      </c>
      <c r="C99" s="11"/>
      <c r="D99" s="11"/>
      <c r="E99" s="11"/>
      <c r="F99" s="11"/>
      <c r="G99" s="11"/>
      <c r="H99" s="11"/>
      <c r="I99" s="11"/>
      <c r="J99" s="11"/>
      <c r="K99" s="7">
        <v>4</v>
      </c>
      <c r="L99" s="7">
        <v>6</v>
      </c>
      <c r="M99" s="7">
        <v>5</v>
      </c>
      <c r="N99" s="7">
        <v>7</v>
      </c>
      <c r="O99" s="7">
        <v>8</v>
      </c>
      <c r="P99" s="7">
        <v>9</v>
      </c>
      <c r="Q99" s="7">
        <v>8</v>
      </c>
      <c r="R99" s="7">
        <v>7</v>
      </c>
    </row>
    <row r="100" spans="1:18" x14ac:dyDescent="0.25">
      <c r="A100" s="6"/>
      <c r="B100" s="43" t="s">
        <v>87</v>
      </c>
      <c r="C100" s="11"/>
      <c r="D100" s="11"/>
      <c r="E100" s="11"/>
      <c r="F100" s="11"/>
      <c r="G100" s="11"/>
      <c r="H100" s="11"/>
      <c r="I100" s="11"/>
      <c r="J100" s="11"/>
      <c r="K100" s="11">
        <v>1</v>
      </c>
      <c r="L100" s="7">
        <v>0</v>
      </c>
      <c r="M100" s="7">
        <v>5</v>
      </c>
      <c r="N100" s="7">
        <v>4</v>
      </c>
      <c r="O100" s="7">
        <v>4</v>
      </c>
      <c r="P100" s="7">
        <v>7</v>
      </c>
      <c r="Q100" s="7">
        <v>5</v>
      </c>
      <c r="R100" s="7">
        <v>2</v>
      </c>
    </row>
    <row r="101" spans="1:18" x14ac:dyDescent="0.25">
      <c r="A101" s="6"/>
      <c r="B101" s="43" t="s">
        <v>88</v>
      </c>
      <c r="C101" s="11"/>
      <c r="D101" s="11"/>
      <c r="E101" s="11"/>
      <c r="F101" s="11"/>
      <c r="G101" s="11"/>
      <c r="H101" s="11"/>
      <c r="I101" s="11"/>
      <c r="J101" s="11"/>
      <c r="K101" s="11">
        <v>3</v>
      </c>
      <c r="L101" s="7">
        <v>1</v>
      </c>
      <c r="M101" s="7">
        <v>0</v>
      </c>
      <c r="N101" s="7">
        <v>3</v>
      </c>
      <c r="O101" s="7">
        <v>4</v>
      </c>
      <c r="P101" s="7">
        <v>2</v>
      </c>
      <c r="Q101" s="7">
        <v>3</v>
      </c>
      <c r="R101" s="7">
        <v>5</v>
      </c>
    </row>
    <row r="102" spans="1:18" x14ac:dyDescent="0.25">
      <c r="A102" s="6"/>
      <c r="B102" s="46" t="s">
        <v>89</v>
      </c>
      <c r="C102" s="11"/>
      <c r="D102" s="11"/>
      <c r="E102" s="11"/>
      <c r="F102" s="11"/>
      <c r="G102" s="11"/>
      <c r="H102" s="11"/>
      <c r="I102" s="11"/>
      <c r="J102" s="11"/>
      <c r="K102" s="11"/>
      <c r="O102" s="7">
        <v>3</v>
      </c>
      <c r="P102" s="7">
        <v>2</v>
      </c>
      <c r="Q102" s="7">
        <v>2</v>
      </c>
      <c r="R102" s="7">
        <v>2</v>
      </c>
    </row>
    <row r="103" spans="1:18" x14ac:dyDescent="0.25">
      <c r="A103" s="6"/>
      <c r="B103" s="43" t="s">
        <v>90</v>
      </c>
      <c r="C103" s="11"/>
      <c r="D103" s="11"/>
      <c r="E103" s="11"/>
      <c r="F103" s="11"/>
      <c r="G103" s="11"/>
      <c r="H103" s="11"/>
      <c r="I103" s="11"/>
      <c r="J103" s="11"/>
      <c r="K103" s="11"/>
      <c r="O103" s="7">
        <v>2</v>
      </c>
      <c r="P103" s="7">
        <v>1</v>
      </c>
      <c r="Q103" s="7">
        <v>1</v>
      </c>
      <c r="R103" s="7">
        <v>0</v>
      </c>
    </row>
    <row r="104" spans="1:18" x14ac:dyDescent="0.25">
      <c r="A104" s="6"/>
      <c r="B104" s="43" t="s">
        <v>91</v>
      </c>
      <c r="C104" s="11"/>
      <c r="D104" s="11"/>
      <c r="E104" s="11"/>
      <c r="F104" s="11"/>
      <c r="G104" s="11"/>
      <c r="H104" s="11"/>
      <c r="I104" s="11"/>
      <c r="J104" s="11"/>
      <c r="K104" s="11"/>
      <c r="O104" s="7"/>
      <c r="P104" s="7"/>
      <c r="Q104" s="7">
        <v>1</v>
      </c>
      <c r="R104" s="7">
        <v>0</v>
      </c>
    </row>
    <row r="105" spans="1:18" x14ac:dyDescent="0.25">
      <c r="A105" s="6"/>
      <c r="B105" s="43" t="s">
        <v>92</v>
      </c>
      <c r="C105" s="11"/>
      <c r="D105" s="11"/>
      <c r="E105" s="11"/>
      <c r="F105" s="11"/>
      <c r="G105" s="11"/>
      <c r="H105" s="11"/>
      <c r="I105" s="11"/>
      <c r="J105" s="11"/>
      <c r="K105" s="11"/>
      <c r="O105" s="7">
        <v>1</v>
      </c>
      <c r="P105" s="7">
        <v>1</v>
      </c>
      <c r="Q105" s="7">
        <v>0</v>
      </c>
      <c r="R105" s="7">
        <v>1</v>
      </c>
    </row>
    <row r="106" spans="1:18" x14ac:dyDescent="0.25">
      <c r="A106" s="6"/>
      <c r="B106" s="16" t="s">
        <v>93</v>
      </c>
      <c r="C106" s="14">
        <v>9</v>
      </c>
      <c r="D106" s="7">
        <v>11</v>
      </c>
      <c r="E106" s="7">
        <v>12</v>
      </c>
      <c r="F106" s="7">
        <v>12</v>
      </c>
      <c r="G106" s="7">
        <v>10</v>
      </c>
      <c r="H106" s="7">
        <v>11</v>
      </c>
      <c r="I106" s="7">
        <v>9</v>
      </c>
      <c r="J106" s="7">
        <v>2</v>
      </c>
      <c r="K106" s="7">
        <v>4</v>
      </c>
      <c r="L106" s="7">
        <v>2</v>
      </c>
      <c r="M106" s="7">
        <v>0</v>
      </c>
      <c r="N106" s="7">
        <v>0</v>
      </c>
      <c r="O106" s="7">
        <v>1</v>
      </c>
      <c r="P106" s="7">
        <v>0</v>
      </c>
      <c r="Q106" s="7">
        <v>1</v>
      </c>
      <c r="R106" s="7">
        <v>1</v>
      </c>
    </row>
    <row r="107" spans="1:18" x14ac:dyDescent="0.25">
      <c r="B107" s="43" t="s">
        <v>94</v>
      </c>
      <c r="C107" s="17">
        <v>5</v>
      </c>
      <c r="D107" s="11">
        <v>3</v>
      </c>
      <c r="E107" s="11">
        <v>8</v>
      </c>
      <c r="F107" s="7">
        <v>7</v>
      </c>
      <c r="G107" s="11">
        <v>8</v>
      </c>
      <c r="H107" s="11">
        <v>0</v>
      </c>
      <c r="I107" s="11">
        <v>0</v>
      </c>
      <c r="J107" s="11">
        <v>0</v>
      </c>
      <c r="K107" s="11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1</v>
      </c>
    </row>
    <row r="108" spans="1:18" x14ac:dyDescent="0.25">
      <c r="B108" s="42" t="s">
        <v>95</v>
      </c>
      <c r="C108" s="11">
        <v>4</v>
      </c>
      <c r="D108" s="11">
        <v>8</v>
      </c>
      <c r="E108" s="11">
        <v>4</v>
      </c>
      <c r="F108" s="7">
        <v>5</v>
      </c>
      <c r="G108" s="11">
        <v>2</v>
      </c>
      <c r="H108" s="11">
        <v>11</v>
      </c>
      <c r="I108" s="11">
        <v>9</v>
      </c>
      <c r="J108" s="11">
        <v>2</v>
      </c>
      <c r="K108" s="11">
        <v>4</v>
      </c>
      <c r="L108" s="7">
        <v>2</v>
      </c>
      <c r="M108" s="7">
        <v>0</v>
      </c>
      <c r="N108" s="7">
        <v>0</v>
      </c>
      <c r="O108" s="7">
        <v>1</v>
      </c>
      <c r="P108" s="7">
        <v>0</v>
      </c>
      <c r="Q108" s="7">
        <v>1</v>
      </c>
      <c r="R108" s="7">
        <v>1</v>
      </c>
    </row>
    <row r="109" spans="1:18" x14ac:dyDescent="0.25">
      <c r="B109" s="36" t="s">
        <v>96</v>
      </c>
      <c r="E109" s="7"/>
      <c r="G109" s="7"/>
      <c r="H109" s="7">
        <v>6</v>
      </c>
      <c r="I109" s="7">
        <v>1</v>
      </c>
      <c r="J109" s="7">
        <v>0</v>
      </c>
      <c r="K109" s="7">
        <v>2</v>
      </c>
      <c r="L109" s="7">
        <v>1</v>
      </c>
      <c r="M109" s="7">
        <v>1</v>
      </c>
      <c r="N109" s="7">
        <v>0</v>
      </c>
      <c r="O109" s="7">
        <v>1</v>
      </c>
      <c r="P109" s="7">
        <v>0</v>
      </c>
      <c r="Q109" s="7">
        <v>0</v>
      </c>
      <c r="R109" s="7">
        <v>2</v>
      </c>
    </row>
    <row r="110" spans="1:18" x14ac:dyDescent="0.25">
      <c r="B110" s="36" t="s">
        <v>97</v>
      </c>
      <c r="E110" s="7"/>
      <c r="G110" s="7"/>
      <c r="H110" s="7">
        <v>3</v>
      </c>
      <c r="I110" s="7">
        <v>5</v>
      </c>
      <c r="J110" s="7">
        <v>7</v>
      </c>
      <c r="K110" s="7">
        <v>5</v>
      </c>
      <c r="L110" s="7">
        <v>5</v>
      </c>
      <c r="M110" s="7">
        <v>3</v>
      </c>
      <c r="N110" s="7">
        <v>4</v>
      </c>
      <c r="O110" s="7">
        <v>4</v>
      </c>
      <c r="P110" s="7">
        <v>3</v>
      </c>
      <c r="Q110" s="7">
        <v>3</v>
      </c>
      <c r="R110" s="7">
        <v>13</v>
      </c>
    </row>
    <row r="111" spans="1:18" ht="18.75" customHeight="1" x14ac:dyDescent="0.25">
      <c r="B111" s="37" t="s">
        <v>98</v>
      </c>
      <c r="E111" s="7"/>
      <c r="G111" s="7"/>
      <c r="H111" s="7"/>
      <c r="I111" s="7"/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2</v>
      </c>
      <c r="R111" s="7">
        <v>0</v>
      </c>
    </row>
    <row r="112" spans="1:18" ht="18" customHeight="1" x14ac:dyDescent="0.25">
      <c r="B112" s="37" t="s">
        <v>99</v>
      </c>
      <c r="E112" s="7"/>
      <c r="G112" s="7"/>
      <c r="H112" s="7"/>
      <c r="I112" s="7"/>
      <c r="J112" s="7">
        <v>3</v>
      </c>
      <c r="K112" s="7">
        <v>2</v>
      </c>
      <c r="L112" s="7">
        <v>2</v>
      </c>
      <c r="M112" s="7">
        <v>3</v>
      </c>
      <c r="N112" s="7">
        <v>11</v>
      </c>
      <c r="O112" s="7">
        <v>11</v>
      </c>
      <c r="P112" s="7">
        <v>5</v>
      </c>
      <c r="Q112" s="7">
        <v>1</v>
      </c>
      <c r="R112" s="7">
        <v>4</v>
      </c>
    </row>
    <row r="113" spans="1:18" x14ac:dyDescent="0.25">
      <c r="A113" s="6"/>
      <c r="B113" s="1" t="s">
        <v>100</v>
      </c>
      <c r="C113" s="20"/>
      <c r="D113" s="20"/>
      <c r="E113" s="20"/>
      <c r="F113" s="20"/>
      <c r="G113" s="20"/>
      <c r="H113" s="20"/>
      <c r="I113" s="20"/>
      <c r="K113" s="7"/>
      <c r="L113" s="7">
        <v>1</v>
      </c>
      <c r="M113" s="7">
        <v>1</v>
      </c>
      <c r="N113" s="7">
        <v>5</v>
      </c>
      <c r="O113" s="7">
        <v>1</v>
      </c>
      <c r="P113" s="7">
        <v>5</v>
      </c>
      <c r="Q113" s="7">
        <v>4</v>
      </c>
      <c r="R113" s="7">
        <v>5</v>
      </c>
    </row>
    <row r="114" spans="1:18" ht="13.5" customHeight="1" x14ac:dyDescent="0.25">
      <c r="A114" s="6"/>
      <c r="B114" s="44" t="s">
        <v>101</v>
      </c>
      <c r="C114" s="20"/>
      <c r="D114" s="20"/>
      <c r="E114" s="20"/>
      <c r="F114" s="20"/>
      <c r="G114" s="20"/>
      <c r="H114" s="20"/>
      <c r="I114" s="20"/>
      <c r="K114" s="7"/>
      <c r="L114" s="7">
        <v>1</v>
      </c>
      <c r="M114" s="7">
        <v>1</v>
      </c>
      <c r="N114" s="7">
        <v>4</v>
      </c>
      <c r="O114" s="7">
        <v>0</v>
      </c>
      <c r="P114" s="7">
        <v>2</v>
      </c>
      <c r="Q114" s="7">
        <v>3</v>
      </c>
      <c r="R114" s="7">
        <v>3</v>
      </c>
    </row>
    <row r="115" spans="1:18" x14ac:dyDescent="0.25">
      <c r="A115" s="6"/>
      <c r="B115" s="3" t="s">
        <v>23</v>
      </c>
      <c r="C115" s="4">
        <f t="shared" ref="C115:N115" si="10">C99+C106+C109+C110+C111+C112+C113</f>
        <v>9</v>
      </c>
      <c r="D115" s="4">
        <f t="shared" si="10"/>
        <v>11</v>
      </c>
      <c r="E115" s="4">
        <f t="shared" si="10"/>
        <v>12</v>
      </c>
      <c r="F115" s="4">
        <f t="shared" si="10"/>
        <v>12</v>
      </c>
      <c r="G115" s="4">
        <f t="shared" si="10"/>
        <v>10</v>
      </c>
      <c r="H115" s="4">
        <f t="shared" si="10"/>
        <v>20</v>
      </c>
      <c r="I115" s="4">
        <f t="shared" si="10"/>
        <v>15</v>
      </c>
      <c r="J115" s="4">
        <f t="shared" si="10"/>
        <v>12</v>
      </c>
      <c r="K115" s="4">
        <f t="shared" si="10"/>
        <v>17</v>
      </c>
      <c r="L115" s="4">
        <f t="shared" si="10"/>
        <v>17</v>
      </c>
      <c r="M115" s="4">
        <f t="shared" si="10"/>
        <v>13</v>
      </c>
      <c r="N115" s="4">
        <f t="shared" si="10"/>
        <v>27</v>
      </c>
      <c r="O115" s="4">
        <f>O99+O102+O106+O109+O110+O111+O112+O113</f>
        <v>29</v>
      </c>
      <c r="P115" s="4">
        <f>P99+P102+P106+P109+P110+P111+P112+P113</f>
        <v>24</v>
      </c>
      <c r="Q115" s="4">
        <f>Q99+Q102+Q106+Q109+Q110+Q111+Q112+Q113</f>
        <v>21</v>
      </c>
      <c r="R115" s="4">
        <f>R99+R102+R106+R109+R110+R111+R112+R113</f>
        <v>34</v>
      </c>
    </row>
    <row r="116" spans="1:18" x14ac:dyDescent="0.25">
      <c r="A116" s="8" t="s">
        <v>24</v>
      </c>
      <c r="B116" s="1" t="s">
        <v>102</v>
      </c>
      <c r="C116" s="7">
        <v>6</v>
      </c>
      <c r="D116" s="7">
        <v>8</v>
      </c>
      <c r="E116" s="7">
        <v>8</v>
      </c>
      <c r="F116" s="7">
        <v>8</v>
      </c>
      <c r="G116" s="7">
        <v>11</v>
      </c>
      <c r="H116" s="7">
        <v>1</v>
      </c>
      <c r="I116" s="7">
        <v>6</v>
      </c>
      <c r="J116" s="7">
        <v>8</v>
      </c>
      <c r="K116" s="7">
        <v>4</v>
      </c>
      <c r="L116" s="7">
        <v>12</v>
      </c>
      <c r="M116" s="7">
        <v>9</v>
      </c>
      <c r="N116" s="7">
        <v>11</v>
      </c>
      <c r="O116" s="7">
        <v>7</v>
      </c>
      <c r="P116" s="7">
        <v>14</v>
      </c>
      <c r="Q116" s="7">
        <v>8</v>
      </c>
      <c r="R116" s="7">
        <v>6</v>
      </c>
    </row>
    <row r="117" spans="1:18" x14ac:dyDescent="0.25">
      <c r="A117" s="8"/>
      <c r="B117" s="41" t="s">
        <v>103</v>
      </c>
      <c r="E117" s="7"/>
      <c r="G117" s="7"/>
      <c r="H117" s="7"/>
      <c r="I117" s="11">
        <v>1</v>
      </c>
      <c r="J117" s="11">
        <v>0</v>
      </c>
      <c r="K117" s="11">
        <v>1</v>
      </c>
      <c r="L117" s="7">
        <v>0</v>
      </c>
      <c r="M117" s="7">
        <v>0</v>
      </c>
      <c r="N117" s="7">
        <v>3</v>
      </c>
      <c r="O117" s="7">
        <v>1</v>
      </c>
      <c r="P117" s="7">
        <v>1</v>
      </c>
      <c r="Q117" s="7">
        <v>1</v>
      </c>
      <c r="R117" s="7">
        <v>3</v>
      </c>
    </row>
    <row r="118" spans="1:18" x14ac:dyDescent="0.25">
      <c r="B118" s="1" t="s">
        <v>104</v>
      </c>
      <c r="C118" s="7">
        <v>17</v>
      </c>
      <c r="D118" s="7">
        <v>11</v>
      </c>
      <c r="E118" s="7">
        <v>13</v>
      </c>
      <c r="F118" s="7">
        <v>4</v>
      </c>
      <c r="G118" s="7">
        <v>4</v>
      </c>
      <c r="H118" s="7">
        <v>5</v>
      </c>
      <c r="I118" s="7">
        <v>28</v>
      </c>
      <c r="J118" s="7">
        <v>20</v>
      </c>
      <c r="K118" s="7">
        <v>30</v>
      </c>
      <c r="L118" s="7">
        <v>7</v>
      </c>
      <c r="M118" s="7">
        <v>7</v>
      </c>
      <c r="N118" s="7">
        <v>6</v>
      </c>
      <c r="O118" s="7">
        <v>9</v>
      </c>
      <c r="P118" s="7">
        <v>2</v>
      </c>
      <c r="Q118" s="7">
        <v>5</v>
      </c>
      <c r="R118" s="7">
        <v>5</v>
      </c>
    </row>
    <row r="119" spans="1:18" x14ac:dyDescent="0.25">
      <c r="B119" s="1" t="s">
        <v>105</v>
      </c>
      <c r="C119" s="7">
        <v>194</v>
      </c>
      <c r="D119" s="7">
        <v>217</v>
      </c>
      <c r="E119" s="7">
        <v>214</v>
      </c>
      <c r="F119" s="7">
        <v>236</v>
      </c>
      <c r="G119" s="7">
        <v>220</v>
      </c>
      <c r="H119" s="7">
        <v>201</v>
      </c>
      <c r="I119" s="7">
        <v>253</v>
      </c>
      <c r="J119" s="7">
        <v>179</v>
      </c>
      <c r="K119" s="7">
        <v>176</v>
      </c>
      <c r="L119" s="7">
        <v>131</v>
      </c>
      <c r="M119" s="7">
        <v>146</v>
      </c>
      <c r="N119" s="7">
        <v>156</v>
      </c>
      <c r="O119" s="7">
        <v>138</v>
      </c>
      <c r="P119" s="7">
        <v>118</v>
      </c>
      <c r="Q119" s="7">
        <v>89</v>
      </c>
      <c r="R119" s="7">
        <v>100</v>
      </c>
    </row>
    <row r="120" spans="1:18" x14ac:dyDescent="0.25">
      <c r="B120" s="42" t="s">
        <v>106</v>
      </c>
      <c r="C120" s="11"/>
      <c r="D120" s="11"/>
      <c r="E120" s="11">
        <v>14</v>
      </c>
      <c r="F120" s="11">
        <v>15</v>
      </c>
      <c r="G120" s="11">
        <v>20</v>
      </c>
      <c r="H120" s="11">
        <v>19</v>
      </c>
      <c r="I120" s="11">
        <v>17</v>
      </c>
      <c r="J120" s="11">
        <v>10</v>
      </c>
      <c r="K120" s="11">
        <v>0</v>
      </c>
      <c r="L120" s="11">
        <v>0</v>
      </c>
      <c r="M120" s="11">
        <v>16</v>
      </c>
      <c r="N120" s="11">
        <v>17</v>
      </c>
      <c r="O120" s="11">
        <v>19</v>
      </c>
      <c r="P120" s="11">
        <v>7</v>
      </c>
      <c r="Q120" s="7">
        <v>8</v>
      </c>
      <c r="R120" s="7">
        <v>6</v>
      </c>
    </row>
    <row r="121" spans="1:18" x14ac:dyDescent="0.25">
      <c r="B121" s="42" t="s">
        <v>107</v>
      </c>
      <c r="C121" s="11"/>
      <c r="D121" s="11"/>
      <c r="E121" s="11">
        <v>43</v>
      </c>
      <c r="F121" s="11">
        <v>45</v>
      </c>
      <c r="G121" s="11">
        <v>41</v>
      </c>
      <c r="H121" s="11">
        <v>38</v>
      </c>
      <c r="I121" s="11">
        <v>34</v>
      </c>
      <c r="J121" s="11">
        <v>24</v>
      </c>
      <c r="K121" s="11">
        <v>30</v>
      </c>
      <c r="L121" s="11">
        <v>16</v>
      </c>
      <c r="M121" s="11">
        <v>0</v>
      </c>
      <c r="N121" s="11">
        <v>0</v>
      </c>
      <c r="O121" s="11">
        <v>0</v>
      </c>
      <c r="P121" s="11">
        <v>8</v>
      </c>
      <c r="Q121" s="7">
        <v>9</v>
      </c>
      <c r="R121" s="7">
        <v>7</v>
      </c>
    </row>
    <row r="122" spans="1:18" x14ac:dyDescent="0.25">
      <c r="B122" s="42" t="s">
        <v>108</v>
      </c>
      <c r="C122" s="11">
        <v>0</v>
      </c>
      <c r="D122" s="11">
        <v>1</v>
      </c>
      <c r="E122" s="11">
        <v>12</v>
      </c>
      <c r="F122" s="11">
        <v>19</v>
      </c>
      <c r="G122" s="11">
        <v>9</v>
      </c>
      <c r="H122" s="11">
        <v>9</v>
      </c>
      <c r="I122" s="11">
        <v>9</v>
      </c>
      <c r="J122" s="11">
        <v>17</v>
      </c>
      <c r="K122" s="11">
        <v>26</v>
      </c>
      <c r="L122" s="7">
        <v>26</v>
      </c>
      <c r="M122" s="7">
        <v>21</v>
      </c>
      <c r="N122" s="7">
        <v>31</v>
      </c>
      <c r="O122" s="7">
        <v>18</v>
      </c>
      <c r="P122" s="7">
        <v>19</v>
      </c>
      <c r="Q122" s="7">
        <v>10</v>
      </c>
      <c r="R122" s="7">
        <v>16</v>
      </c>
    </row>
    <row r="123" spans="1:18" x14ac:dyDescent="0.25">
      <c r="B123" s="50" t="s">
        <v>109</v>
      </c>
      <c r="C123" s="51">
        <v>0</v>
      </c>
      <c r="D123" s="51">
        <v>55</v>
      </c>
      <c r="E123" s="51">
        <v>26</v>
      </c>
      <c r="F123" s="51">
        <v>33</v>
      </c>
      <c r="G123" s="51">
        <v>15</v>
      </c>
      <c r="H123" s="51">
        <v>18</v>
      </c>
      <c r="I123" s="51">
        <v>36</v>
      </c>
      <c r="J123" s="51">
        <v>21</v>
      </c>
      <c r="K123" s="51">
        <v>0</v>
      </c>
      <c r="L123" s="55">
        <v>29</v>
      </c>
      <c r="M123" s="55">
        <v>37</v>
      </c>
      <c r="N123" s="55">
        <v>22</v>
      </c>
      <c r="O123" s="55">
        <v>27</v>
      </c>
      <c r="P123" s="55">
        <v>29</v>
      </c>
      <c r="Q123" s="7">
        <v>24</v>
      </c>
      <c r="R123" s="7">
        <v>20</v>
      </c>
    </row>
    <row r="124" spans="1:18" x14ac:dyDescent="0.25">
      <c r="B124" s="42" t="s">
        <v>110</v>
      </c>
      <c r="C124" s="11">
        <v>0</v>
      </c>
      <c r="D124" s="11">
        <v>120</v>
      </c>
      <c r="E124" s="11">
        <v>46</v>
      </c>
      <c r="F124" s="11">
        <v>39</v>
      </c>
      <c r="G124" s="11">
        <v>35</v>
      </c>
      <c r="H124" s="11">
        <v>49</v>
      </c>
      <c r="I124" s="11">
        <v>45</v>
      </c>
      <c r="J124" s="11">
        <v>32</v>
      </c>
      <c r="K124" s="11">
        <v>39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</row>
    <row r="125" spans="1:18" x14ac:dyDescent="0.25">
      <c r="B125" s="42" t="s">
        <v>111</v>
      </c>
      <c r="C125" s="11">
        <v>19</v>
      </c>
      <c r="D125" s="11">
        <v>28</v>
      </c>
      <c r="E125" s="11">
        <v>28</v>
      </c>
      <c r="F125" s="11">
        <v>36</v>
      </c>
      <c r="G125" s="11">
        <v>42</v>
      </c>
      <c r="H125" s="11">
        <v>29</v>
      </c>
      <c r="I125" s="11">
        <v>41</v>
      </c>
      <c r="J125" s="11">
        <v>23</v>
      </c>
      <c r="K125" s="11">
        <v>23</v>
      </c>
      <c r="L125" s="7">
        <v>20</v>
      </c>
      <c r="M125" s="7">
        <v>20</v>
      </c>
      <c r="N125" s="7">
        <v>24</v>
      </c>
      <c r="O125" s="7">
        <v>12</v>
      </c>
      <c r="P125" s="7">
        <v>8</v>
      </c>
      <c r="Q125" s="7">
        <v>10</v>
      </c>
      <c r="R125" s="7">
        <f>7+1</f>
        <v>8</v>
      </c>
    </row>
    <row r="126" spans="1:18" x14ac:dyDescent="0.25">
      <c r="B126" s="42" t="s">
        <v>112</v>
      </c>
      <c r="C126" s="11">
        <v>0</v>
      </c>
      <c r="D126" s="11">
        <v>4</v>
      </c>
      <c r="E126" s="11">
        <v>3</v>
      </c>
      <c r="F126" s="11">
        <v>4</v>
      </c>
      <c r="G126" s="11">
        <v>2</v>
      </c>
      <c r="H126" s="11">
        <v>1</v>
      </c>
      <c r="I126" s="11">
        <v>2</v>
      </c>
      <c r="J126" s="11">
        <v>0</v>
      </c>
      <c r="K126" s="11">
        <v>1</v>
      </c>
      <c r="L126" s="7">
        <v>0</v>
      </c>
      <c r="M126" s="7">
        <v>5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</row>
    <row r="127" spans="1:18" x14ac:dyDescent="0.25">
      <c r="B127" s="42" t="s">
        <v>113</v>
      </c>
      <c r="C127" s="11">
        <v>0</v>
      </c>
      <c r="D127" s="11">
        <v>9</v>
      </c>
      <c r="E127" s="11">
        <v>11</v>
      </c>
      <c r="F127" s="11">
        <v>10</v>
      </c>
      <c r="G127" s="11">
        <v>6</v>
      </c>
      <c r="H127" s="11">
        <v>9</v>
      </c>
      <c r="I127" s="11">
        <v>16</v>
      </c>
      <c r="J127" s="11">
        <v>7</v>
      </c>
      <c r="K127" s="11">
        <v>9</v>
      </c>
      <c r="L127" s="7">
        <v>2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</row>
    <row r="128" spans="1:18" x14ac:dyDescent="0.25">
      <c r="B128" s="42" t="s">
        <v>114</v>
      </c>
      <c r="C128" s="11"/>
      <c r="D128" s="11"/>
      <c r="E128" s="11">
        <v>5</v>
      </c>
      <c r="F128" s="11">
        <v>9</v>
      </c>
      <c r="G128" s="11">
        <v>15</v>
      </c>
      <c r="H128" s="11">
        <v>12</v>
      </c>
      <c r="I128" s="11">
        <v>14</v>
      </c>
      <c r="J128" s="11">
        <v>9</v>
      </c>
      <c r="K128" s="11">
        <v>0</v>
      </c>
      <c r="L128" s="11">
        <v>0</v>
      </c>
      <c r="M128" s="11">
        <v>0</v>
      </c>
      <c r="N128" s="11">
        <v>0</v>
      </c>
      <c r="O128" s="7">
        <v>0</v>
      </c>
      <c r="P128" s="11">
        <v>17</v>
      </c>
      <c r="Q128" s="7">
        <v>12</v>
      </c>
      <c r="R128" s="7">
        <v>12</v>
      </c>
    </row>
    <row r="129" spans="1:18" x14ac:dyDescent="0.25">
      <c r="B129" s="42" t="s">
        <v>115</v>
      </c>
      <c r="C129" s="11"/>
      <c r="D129" s="11"/>
      <c r="E129" s="11">
        <v>23</v>
      </c>
      <c r="F129" s="11">
        <v>19</v>
      </c>
      <c r="G129" s="11">
        <v>35</v>
      </c>
      <c r="H129" s="11">
        <v>13</v>
      </c>
      <c r="I129" s="11">
        <v>36</v>
      </c>
      <c r="J129" s="11">
        <v>33</v>
      </c>
      <c r="K129" s="11">
        <v>48</v>
      </c>
      <c r="L129" s="11">
        <v>38</v>
      </c>
      <c r="M129" s="11">
        <v>47</v>
      </c>
      <c r="N129" s="11">
        <v>61</v>
      </c>
      <c r="O129" s="11">
        <v>62</v>
      </c>
      <c r="P129" s="11">
        <v>30</v>
      </c>
      <c r="Q129" s="7">
        <v>16</v>
      </c>
      <c r="R129" s="7">
        <v>31</v>
      </c>
    </row>
    <row r="130" spans="1:18" x14ac:dyDescent="0.25">
      <c r="A130" s="8"/>
      <c r="B130" s="1" t="s">
        <v>116</v>
      </c>
      <c r="C130" s="20"/>
      <c r="D130" s="20"/>
      <c r="E130" s="20"/>
      <c r="F130" s="20"/>
      <c r="G130" s="20"/>
      <c r="H130" s="20"/>
      <c r="I130" s="20"/>
      <c r="J130" s="20"/>
      <c r="K130" s="7">
        <v>4</v>
      </c>
      <c r="L130" s="7">
        <v>10</v>
      </c>
      <c r="M130" s="7">
        <v>3</v>
      </c>
      <c r="N130" s="7">
        <v>4</v>
      </c>
      <c r="O130" s="7">
        <v>6</v>
      </c>
      <c r="P130" s="7">
        <v>3</v>
      </c>
      <c r="Q130" s="7">
        <v>4</v>
      </c>
      <c r="R130" s="7">
        <v>6</v>
      </c>
    </row>
    <row r="131" spans="1:18" ht="14.25" customHeight="1" x14ac:dyDescent="0.25">
      <c r="A131" s="8"/>
      <c r="B131" s="44" t="s">
        <v>117</v>
      </c>
      <c r="C131" s="11">
        <v>13</v>
      </c>
      <c r="D131" s="11">
        <v>6</v>
      </c>
      <c r="E131" s="11">
        <v>10</v>
      </c>
      <c r="F131" s="11">
        <v>3</v>
      </c>
      <c r="G131" s="7">
        <v>7</v>
      </c>
      <c r="H131" s="7">
        <v>4</v>
      </c>
      <c r="I131" s="7">
        <v>5</v>
      </c>
      <c r="J131" s="7">
        <v>8</v>
      </c>
      <c r="K131" s="7">
        <v>8</v>
      </c>
      <c r="L131" s="7">
        <v>5</v>
      </c>
      <c r="M131" s="7">
        <v>0</v>
      </c>
      <c r="N131" s="7">
        <v>0</v>
      </c>
      <c r="O131" s="7">
        <v>4</v>
      </c>
      <c r="P131" s="7">
        <v>0</v>
      </c>
      <c r="Q131" s="7">
        <v>1</v>
      </c>
      <c r="R131" s="7">
        <v>0</v>
      </c>
    </row>
    <row r="132" spans="1:18" ht="15" customHeight="1" x14ac:dyDescent="0.25">
      <c r="A132" s="8"/>
      <c r="B132" s="44" t="s">
        <v>118</v>
      </c>
      <c r="C132" s="11"/>
      <c r="D132" s="11"/>
      <c r="E132" s="11"/>
      <c r="F132" s="11"/>
      <c r="G132" s="7"/>
      <c r="H132" s="7"/>
      <c r="I132" s="7"/>
      <c r="K132" s="7"/>
      <c r="O132" s="7">
        <v>1</v>
      </c>
      <c r="P132" s="7">
        <v>0</v>
      </c>
      <c r="Q132" s="7">
        <v>1</v>
      </c>
      <c r="R132" s="7">
        <v>0</v>
      </c>
    </row>
    <row r="133" spans="1:18" ht="15" customHeight="1" x14ac:dyDescent="0.25">
      <c r="A133" s="8"/>
      <c r="B133" s="44" t="s">
        <v>119</v>
      </c>
      <c r="C133" s="11"/>
      <c r="D133" s="11"/>
      <c r="E133" s="11"/>
      <c r="F133" s="11"/>
      <c r="G133" s="7"/>
      <c r="H133" s="7"/>
      <c r="I133" s="7"/>
      <c r="K133" s="7"/>
      <c r="O133" s="7"/>
      <c r="P133" s="7">
        <v>2</v>
      </c>
      <c r="Q133" s="7">
        <v>0</v>
      </c>
      <c r="R133" s="7">
        <v>3</v>
      </c>
    </row>
    <row r="134" spans="1:18" x14ac:dyDescent="0.25">
      <c r="A134" s="8"/>
      <c r="B134" s="41" t="s">
        <v>120</v>
      </c>
      <c r="C134" s="11"/>
      <c r="D134" s="11"/>
      <c r="E134" s="11"/>
      <c r="F134" s="11"/>
      <c r="G134" s="7"/>
      <c r="H134" s="7"/>
      <c r="I134" s="7"/>
      <c r="K134" s="7"/>
      <c r="O134" s="7">
        <v>1</v>
      </c>
      <c r="P134" s="7">
        <v>0</v>
      </c>
      <c r="Q134" s="7">
        <v>0</v>
      </c>
      <c r="R134" s="7">
        <v>0</v>
      </c>
    </row>
    <row r="135" spans="1:18" x14ac:dyDescent="0.25">
      <c r="B135" s="16" t="s">
        <v>121</v>
      </c>
      <c r="C135" s="14">
        <v>4</v>
      </c>
      <c r="D135" s="7">
        <v>8</v>
      </c>
      <c r="E135" s="7">
        <v>14</v>
      </c>
      <c r="F135" s="7">
        <v>10</v>
      </c>
      <c r="G135" s="7">
        <v>7</v>
      </c>
      <c r="H135" s="7">
        <v>23</v>
      </c>
      <c r="I135" s="7">
        <v>12</v>
      </c>
      <c r="J135" s="7">
        <v>19</v>
      </c>
      <c r="K135" s="7">
        <v>7</v>
      </c>
      <c r="L135" s="7">
        <v>3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</row>
    <row r="136" spans="1:18" x14ac:dyDescent="0.25">
      <c r="B136" s="1" t="s">
        <v>122</v>
      </c>
      <c r="C136" s="7">
        <v>30</v>
      </c>
      <c r="D136" s="7">
        <v>26</v>
      </c>
      <c r="E136" s="7">
        <v>31</v>
      </c>
      <c r="F136" s="7">
        <v>48</v>
      </c>
      <c r="G136" s="7">
        <v>40</v>
      </c>
      <c r="H136" s="7">
        <v>40</v>
      </c>
      <c r="I136" s="7">
        <v>41</v>
      </c>
      <c r="J136" s="7">
        <v>32</v>
      </c>
      <c r="K136" s="7">
        <v>34</v>
      </c>
      <c r="L136" s="7">
        <v>24</v>
      </c>
      <c r="M136" s="7">
        <v>16</v>
      </c>
      <c r="N136" s="7">
        <v>19</v>
      </c>
      <c r="O136" s="7">
        <v>23</v>
      </c>
      <c r="P136" s="7">
        <v>21</v>
      </c>
      <c r="Q136" s="7">
        <v>12</v>
      </c>
      <c r="R136" s="7">
        <v>6</v>
      </c>
    </row>
    <row r="137" spans="1:18" x14ac:dyDescent="0.25">
      <c r="B137" s="16" t="s">
        <v>123</v>
      </c>
      <c r="C137" s="7">
        <v>24</v>
      </c>
      <c r="D137" s="7">
        <v>29</v>
      </c>
      <c r="E137" s="7">
        <v>34</v>
      </c>
      <c r="F137" s="7">
        <v>18</v>
      </c>
      <c r="G137" s="7">
        <v>41</v>
      </c>
      <c r="H137" s="7">
        <v>33</v>
      </c>
      <c r="I137" s="7">
        <v>26</v>
      </c>
      <c r="J137" s="7">
        <v>41</v>
      </c>
      <c r="K137" s="7">
        <v>34</v>
      </c>
      <c r="L137" s="7">
        <v>28</v>
      </c>
      <c r="M137" s="7">
        <v>42</v>
      </c>
      <c r="N137" s="7">
        <v>23</v>
      </c>
      <c r="O137" s="7">
        <v>28</v>
      </c>
      <c r="P137" s="7">
        <v>44</v>
      </c>
      <c r="Q137" s="7">
        <v>45</v>
      </c>
      <c r="R137" s="7">
        <v>43</v>
      </c>
    </row>
    <row r="138" spans="1:18" x14ac:dyDescent="0.25">
      <c r="B138" s="43" t="s">
        <v>124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>
        <v>3</v>
      </c>
      <c r="Q138" s="7">
        <v>2</v>
      </c>
      <c r="R138" s="7">
        <v>0</v>
      </c>
    </row>
    <row r="139" spans="1:18" x14ac:dyDescent="0.25">
      <c r="B139" s="43" t="s">
        <v>125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>
        <v>7</v>
      </c>
      <c r="Q139" s="7">
        <v>20</v>
      </c>
      <c r="R139" s="7">
        <v>25</v>
      </c>
    </row>
    <row r="140" spans="1:18" x14ac:dyDescent="0.25">
      <c r="B140" s="1" t="s">
        <v>126</v>
      </c>
      <c r="C140" s="7">
        <v>13</v>
      </c>
      <c r="D140" s="7">
        <v>6</v>
      </c>
      <c r="E140" s="7">
        <v>10</v>
      </c>
      <c r="F140" s="7">
        <v>3</v>
      </c>
      <c r="G140" s="7">
        <v>7</v>
      </c>
      <c r="H140" s="7">
        <v>4</v>
      </c>
      <c r="I140" s="7">
        <v>5</v>
      </c>
      <c r="J140" s="7">
        <v>8</v>
      </c>
      <c r="K140" s="7">
        <v>8</v>
      </c>
      <c r="L140" s="7">
        <v>13</v>
      </c>
      <c r="M140" s="7">
        <v>9</v>
      </c>
      <c r="N140" s="7">
        <v>11</v>
      </c>
      <c r="O140" s="7">
        <v>8</v>
      </c>
      <c r="P140" s="7">
        <v>9</v>
      </c>
      <c r="Q140" s="7">
        <v>14</v>
      </c>
      <c r="R140" s="7">
        <v>13</v>
      </c>
    </row>
    <row r="141" spans="1:18" x14ac:dyDescent="0.25">
      <c r="B141" s="42" t="s">
        <v>127</v>
      </c>
      <c r="E141" s="7"/>
      <c r="G141" s="7"/>
      <c r="H141" s="7"/>
      <c r="I141" s="7"/>
      <c r="K141" s="7"/>
      <c r="N141" s="7">
        <v>4</v>
      </c>
      <c r="O141" s="7">
        <v>6</v>
      </c>
      <c r="P141" s="7">
        <v>4</v>
      </c>
      <c r="Q141" s="7">
        <v>8</v>
      </c>
      <c r="R141" s="7">
        <v>8</v>
      </c>
    </row>
    <row r="142" spans="1:18" x14ac:dyDescent="0.25">
      <c r="B142" s="42" t="s">
        <v>128</v>
      </c>
      <c r="E142" s="7"/>
      <c r="G142" s="7"/>
      <c r="H142" s="7"/>
      <c r="I142" s="7"/>
      <c r="K142" s="7"/>
      <c r="N142" s="7">
        <v>4</v>
      </c>
      <c r="O142" s="7">
        <v>2</v>
      </c>
      <c r="P142" s="7">
        <v>5</v>
      </c>
      <c r="Q142" s="7">
        <v>5</v>
      </c>
      <c r="R142" s="7">
        <v>5</v>
      </c>
    </row>
    <row r="143" spans="1:18" x14ac:dyDescent="0.25">
      <c r="B143" s="16" t="s">
        <v>129</v>
      </c>
      <c r="C143" s="7">
        <v>30</v>
      </c>
      <c r="D143" s="7">
        <v>44</v>
      </c>
      <c r="E143" s="7">
        <v>32</v>
      </c>
      <c r="F143" s="7">
        <v>35</v>
      </c>
      <c r="G143" s="7">
        <v>36</v>
      </c>
      <c r="H143" s="7">
        <v>25</v>
      </c>
      <c r="I143" s="7">
        <v>30</v>
      </c>
      <c r="J143" s="7">
        <v>22</v>
      </c>
      <c r="K143" s="7">
        <v>31</v>
      </c>
      <c r="L143" s="7">
        <v>32</v>
      </c>
      <c r="M143" s="7">
        <v>25</v>
      </c>
      <c r="N143" s="7">
        <v>27</v>
      </c>
      <c r="O143" s="7">
        <v>26</v>
      </c>
      <c r="P143" s="7">
        <v>38</v>
      </c>
      <c r="Q143" s="7">
        <v>27</v>
      </c>
      <c r="R143" s="7">
        <v>27</v>
      </c>
    </row>
    <row r="144" spans="1:18" x14ac:dyDescent="0.25">
      <c r="B144" s="41" t="s">
        <v>124</v>
      </c>
      <c r="E144" s="7"/>
      <c r="G144" s="7"/>
      <c r="H144" s="7"/>
      <c r="I144" s="7"/>
      <c r="K144" s="7"/>
      <c r="O144" s="7">
        <v>1</v>
      </c>
      <c r="P144" s="7">
        <v>8</v>
      </c>
      <c r="Q144" s="7">
        <v>9</v>
      </c>
      <c r="R144" s="7">
        <v>11</v>
      </c>
    </row>
    <row r="145" spans="1:18" x14ac:dyDescent="0.25">
      <c r="B145" s="42" t="s">
        <v>130</v>
      </c>
      <c r="C145" s="11"/>
      <c r="D145" s="11"/>
      <c r="E145" s="11"/>
      <c r="F145" s="11"/>
      <c r="G145" s="11"/>
      <c r="H145" s="11"/>
      <c r="I145" s="11"/>
      <c r="K145" s="11">
        <v>16</v>
      </c>
      <c r="L145" s="7">
        <v>15</v>
      </c>
      <c r="M145" s="7">
        <v>1</v>
      </c>
      <c r="N145" s="7">
        <v>0</v>
      </c>
      <c r="O145" s="7">
        <v>0</v>
      </c>
      <c r="P145" s="7">
        <v>17</v>
      </c>
      <c r="Q145" s="7">
        <v>9</v>
      </c>
      <c r="R145" s="7">
        <v>8</v>
      </c>
    </row>
    <row r="146" spans="1:18" x14ac:dyDescent="0.25">
      <c r="B146" s="1" t="s">
        <v>131</v>
      </c>
      <c r="C146" s="7">
        <v>9</v>
      </c>
      <c r="D146" s="7">
        <v>20</v>
      </c>
      <c r="E146" s="7">
        <v>33</v>
      </c>
      <c r="F146" s="7">
        <v>11</v>
      </c>
      <c r="G146" s="7">
        <v>14</v>
      </c>
      <c r="H146" s="7">
        <v>15</v>
      </c>
      <c r="I146" s="7">
        <v>10</v>
      </c>
      <c r="J146" s="7">
        <v>6</v>
      </c>
      <c r="K146" s="7">
        <v>7</v>
      </c>
      <c r="L146" s="7">
        <v>9</v>
      </c>
      <c r="M146" s="7">
        <v>8</v>
      </c>
      <c r="N146" s="7">
        <v>15</v>
      </c>
      <c r="O146" s="7">
        <v>16</v>
      </c>
      <c r="P146" s="7">
        <v>14</v>
      </c>
      <c r="Q146" s="7">
        <v>13</v>
      </c>
      <c r="R146" s="7">
        <v>14</v>
      </c>
    </row>
    <row r="147" spans="1:18" x14ac:dyDescent="0.25">
      <c r="B147" s="1" t="s">
        <v>132</v>
      </c>
      <c r="C147" s="7">
        <v>52</v>
      </c>
      <c r="D147" s="7">
        <v>49</v>
      </c>
      <c r="E147" s="7">
        <v>48</v>
      </c>
      <c r="F147" s="7">
        <v>45</v>
      </c>
      <c r="G147" s="7">
        <v>37</v>
      </c>
      <c r="H147" s="7">
        <v>25</v>
      </c>
      <c r="I147" s="7">
        <v>19</v>
      </c>
      <c r="J147" s="7">
        <v>35</v>
      </c>
      <c r="K147" s="7">
        <v>21</v>
      </c>
      <c r="L147" s="7">
        <v>16</v>
      </c>
      <c r="M147" s="7">
        <v>11</v>
      </c>
      <c r="N147" s="7">
        <v>13</v>
      </c>
      <c r="O147" s="7">
        <v>18</v>
      </c>
      <c r="P147" s="7">
        <v>11</v>
      </c>
      <c r="Q147" s="7">
        <v>9</v>
      </c>
      <c r="R147" s="7">
        <v>22</v>
      </c>
    </row>
    <row r="148" spans="1:18" x14ac:dyDescent="0.25">
      <c r="B148" s="42" t="s">
        <v>133</v>
      </c>
      <c r="C148" s="11">
        <v>4</v>
      </c>
      <c r="D148" s="11">
        <v>8</v>
      </c>
      <c r="E148" s="11">
        <v>11</v>
      </c>
      <c r="F148" s="11">
        <v>6</v>
      </c>
      <c r="G148" s="11">
        <v>3</v>
      </c>
      <c r="H148" s="11">
        <v>0</v>
      </c>
      <c r="I148" s="11">
        <v>2</v>
      </c>
      <c r="J148" s="11">
        <v>1</v>
      </c>
      <c r="K148" s="11">
        <v>0</v>
      </c>
      <c r="L148" s="7">
        <v>1</v>
      </c>
      <c r="M148" s="7">
        <v>1</v>
      </c>
      <c r="N148" s="7">
        <v>0</v>
      </c>
      <c r="O148" s="7">
        <v>0</v>
      </c>
      <c r="P148" s="7">
        <v>1</v>
      </c>
      <c r="Q148" s="7">
        <v>0</v>
      </c>
      <c r="R148" s="7">
        <v>0</v>
      </c>
    </row>
    <row r="149" spans="1:18" x14ac:dyDescent="0.25">
      <c r="B149" s="42" t="s">
        <v>134</v>
      </c>
      <c r="C149" s="11">
        <v>1</v>
      </c>
      <c r="D149" s="11">
        <v>0</v>
      </c>
      <c r="E149" s="11">
        <v>2</v>
      </c>
      <c r="F149" s="11">
        <v>2</v>
      </c>
      <c r="G149" s="11">
        <v>1</v>
      </c>
      <c r="H149" s="11">
        <v>0</v>
      </c>
      <c r="I149" s="11">
        <v>0</v>
      </c>
      <c r="J149" s="11">
        <v>5</v>
      </c>
      <c r="K149" s="11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</row>
    <row r="150" spans="1:18" x14ac:dyDescent="0.25">
      <c r="B150" s="42" t="s">
        <v>135</v>
      </c>
      <c r="C150" s="11" t="s">
        <v>20</v>
      </c>
      <c r="D150" s="11" t="s">
        <v>20</v>
      </c>
      <c r="E150" s="11">
        <v>4</v>
      </c>
      <c r="F150" s="11">
        <v>2</v>
      </c>
      <c r="G150" s="11">
        <v>7</v>
      </c>
      <c r="H150" s="11">
        <v>6</v>
      </c>
      <c r="I150" s="11">
        <v>1</v>
      </c>
      <c r="J150" s="11">
        <v>5</v>
      </c>
      <c r="K150" s="11">
        <v>5</v>
      </c>
      <c r="L150" s="7">
        <v>3</v>
      </c>
      <c r="M150" s="7">
        <v>3</v>
      </c>
      <c r="N150" s="7">
        <v>2</v>
      </c>
      <c r="O150" s="7">
        <v>0</v>
      </c>
      <c r="P150" s="7">
        <v>1</v>
      </c>
      <c r="Q150" s="7">
        <v>1</v>
      </c>
      <c r="R150" s="7">
        <v>4</v>
      </c>
    </row>
    <row r="151" spans="1:18" x14ac:dyDescent="0.25">
      <c r="B151" s="42" t="s">
        <v>136</v>
      </c>
      <c r="C151" s="11">
        <v>0</v>
      </c>
      <c r="D151" s="11">
        <v>0</v>
      </c>
      <c r="E151" s="11">
        <v>0</v>
      </c>
      <c r="F151" s="11">
        <v>3</v>
      </c>
      <c r="G151" s="11">
        <v>14</v>
      </c>
      <c r="H151" s="11">
        <v>11</v>
      </c>
      <c r="I151" s="11">
        <v>9</v>
      </c>
      <c r="J151" s="11">
        <v>15</v>
      </c>
      <c r="K151" s="11">
        <v>16</v>
      </c>
      <c r="L151" s="7">
        <v>9</v>
      </c>
      <c r="M151" s="7">
        <v>6</v>
      </c>
      <c r="N151" s="7">
        <v>11</v>
      </c>
      <c r="O151" s="7">
        <v>15</v>
      </c>
      <c r="P151" s="7">
        <v>9</v>
      </c>
      <c r="Q151" s="7">
        <v>8</v>
      </c>
      <c r="R151" s="7">
        <v>18</v>
      </c>
    </row>
    <row r="152" spans="1:18" x14ac:dyDescent="0.25">
      <c r="B152" s="42" t="s">
        <v>137</v>
      </c>
      <c r="C152" s="11">
        <v>0</v>
      </c>
      <c r="D152" s="11">
        <v>0</v>
      </c>
      <c r="E152" s="11">
        <v>0</v>
      </c>
      <c r="F152" s="11">
        <v>2</v>
      </c>
      <c r="G152" s="11">
        <v>9</v>
      </c>
      <c r="H152" s="11">
        <v>5</v>
      </c>
      <c r="I152" s="11">
        <v>4</v>
      </c>
      <c r="J152" s="11">
        <v>8</v>
      </c>
      <c r="K152" s="11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</row>
    <row r="153" spans="1:18" x14ac:dyDescent="0.25">
      <c r="B153" s="42" t="s">
        <v>138</v>
      </c>
      <c r="C153" s="11"/>
      <c r="D153" s="11"/>
      <c r="E153" s="11"/>
      <c r="F153" s="11"/>
      <c r="G153" s="11"/>
      <c r="H153" s="11"/>
      <c r="I153" s="11">
        <v>2</v>
      </c>
      <c r="J153" s="11">
        <v>0</v>
      </c>
      <c r="K153" s="11">
        <v>0</v>
      </c>
      <c r="L153" s="7">
        <v>3</v>
      </c>
      <c r="M153" s="7">
        <v>1</v>
      </c>
      <c r="N153" s="7">
        <v>0</v>
      </c>
      <c r="O153" s="7">
        <v>2</v>
      </c>
      <c r="P153" s="7">
        <v>0</v>
      </c>
      <c r="Q153" s="7">
        <v>0</v>
      </c>
      <c r="R153" s="7">
        <v>0</v>
      </c>
    </row>
    <row r="154" spans="1:18" x14ac:dyDescent="0.25">
      <c r="B154" s="1" t="s">
        <v>139</v>
      </c>
      <c r="C154" s="20"/>
      <c r="D154" s="20"/>
      <c r="E154" s="20"/>
      <c r="F154" s="20"/>
      <c r="G154" s="7">
        <v>23</v>
      </c>
      <c r="H154" s="7">
        <v>29</v>
      </c>
      <c r="I154" s="7">
        <v>31</v>
      </c>
      <c r="J154" s="7">
        <v>22</v>
      </c>
      <c r="K154" s="7">
        <v>26</v>
      </c>
      <c r="L154" s="7">
        <v>43</v>
      </c>
      <c r="M154" s="7">
        <v>28</v>
      </c>
      <c r="N154" s="7">
        <v>31</v>
      </c>
      <c r="O154" s="7">
        <v>27</v>
      </c>
      <c r="P154" s="7">
        <v>37</v>
      </c>
      <c r="Q154" s="7">
        <v>27</v>
      </c>
      <c r="R154" s="7">
        <v>35</v>
      </c>
    </row>
    <row r="155" spans="1:18" x14ac:dyDescent="0.25">
      <c r="B155" s="42" t="s">
        <v>140</v>
      </c>
      <c r="C155" s="20"/>
      <c r="D155" s="20"/>
      <c r="E155" s="20"/>
      <c r="F155" s="11"/>
      <c r="G155" s="11"/>
      <c r="H155" s="11"/>
      <c r="I155" s="11"/>
      <c r="J155" s="11"/>
      <c r="K155" s="11"/>
      <c r="L155" s="11"/>
      <c r="O155" s="7">
        <v>2</v>
      </c>
      <c r="P155" s="7">
        <v>1</v>
      </c>
      <c r="Q155" s="7">
        <v>1</v>
      </c>
      <c r="R155" s="7">
        <v>2</v>
      </c>
    </row>
    <row r="156" spans="1:18" x14ac:dyDescent="0.25">
      <c r="B156" s="42" t="s">
        <v>141</v>
      </c>
      <c r="C156" s="11">
        <v>4</v>
      </c>
      <c r="D156" s="11">
        <v>10</v>
      </c>
      <c r="E156" s="11">
        <v>3</v>
      </c>
      <c r="F156" s="11">
        <v>5</v>
      </c>
      <c r="G156" s="11">
        <v>9</v>
      </c>
      <c r="H156" s="11">
        <v>5</v>
      </c>
      <c r="I156" s="11">
        <v>8</v>
      </c>
      <c r="J156" s="11">
        <v>5</v>
      </c>
      <c r="K156" s="11">
        <v>6</v>
      </c>
      <c r="L156" s="11">
        <v>15</v>
      </c>
      <c r="M156" s="7">
        <v>0</v>
      </c>
      <c r="N156" s="7">
        <v>13</v>
      </c>
      <c r="O156" s="7">
        <v>4</v>
      </c>
      <c r="P156" s="7">
        <v>5</v>
      </c>
      <c r="Q156" s="7">
        <v>7</v>
      </c>
      <c r="R156" s="7">
        <v>8</v>
      </c>
    </row>
    <row r="157" spans="1:18" x14ac:dyDescent="0.25">
      <c r="B157" s="42" t="s">
        <v>142</v>
      </c>
      <c r="C157" s="20"/>
      <c r="D157" s="20"/>
      <c r="E157" s="20"/>
      <c r="F157" s="11">
        <v>2</v>
      </c>
      <c r="G157" s="11">
        <v>1</v>
      </c>
      <c r="H157" s="11">
        <v>3</v>
      </c>
      <c r="I157" s="11">
        <v>4</v>
      </c>
      <c r="J157" s="11">
        <v>1</v>
      </c>
      <c r="K157" s="11">
        <v>5</v>
      </c>
      <c r="L157" s="11">
        <v>11</v>
      </c>
      <c r="M157" s="7">
        <v>0</v>
      </c>
      <c r="N157" s="7">
        <v>8</v>
      </c>
      <c r="O157" s="7">
        <v>4</v>
      </c>
      <c r="P157" s="7">
        <v>8</v>
      </c>
      <c r="Q157" s="7">
        <v>6</v>
      </c>
      <c r="R157" s="7">
        <v>9</v>
      </c>
    </row>
    <row r="158" spans="1:18" x14ac:dyDescent="0.25">
      <c r="B158" s="42" t="s">
        <v>143</v>
      </c>
      <c r="C158" s="11">
        <v>17</v>
      </c>
      <c r="D158" s="11">
        <v>14</v>
      </c>
      <c r="E158" s="11">
        <v>23</v>
      </c>
      <c r="F158" s="11">
        <v>20</v>
      </c>
      <c r="G158" s="11">
        <v>13</v>
      </c>
      <c r="H158" s="11">
        <v>21</v>
      </c>
      <c r="I158" s="11">
        <v>19</v>
      </c>
      <c r="J158" s="11">
        <v>16</v>
      </c>
      <c r="K158" s="11">
        <v>15</v>
      </c>
      <c r="L158" s="11">
        <v>17</v>
      </c>
      <c r="M158" s="7">
        <v>0</v>
      </c>
      <c r="N158" s="7">
        <v>10</v>
      </c>
      <c r="O158" s="7">
        <v>17</v>
      </c>
      <c r="P158" s="7">
        <v>23</v>
      </c>
      <c r="Q158" s="7">
        <v>13</v>
      </c>
      <c r="R158" s="7">
        <v>16</v>
      </c>
    </row>
    <row r="159" spans="1:18" x14ac:dyDescent="0.25">
      <c r="A159" s="6"/>
      <c r="B159" s="3" t="s">
        <v>47</v>
      </c>
      <c r="C159" s="4">
        <f t="shared" ref="C159:P159" si="11">SUM(C116+C118+C119+C130+C135+C136+C137+C140+C143+C146+C147+C154)</f>
        <v>379</v>
      </c>
      <c r="D159" s="4">
        <f t="shared" si="11"/>
        <v>418</v>
      </c>
      <c r="E159" s="4">
        <f t="shared" si="11"/>
        <v>437</v>
      </c>
      <c r="F159" s="4">
        <f t="shared" si="11"/>
        <v>418</v>
      </c>
      <c r="G159" s="4">
        <f t="shared" si="11"/>
        <v>440</v>
      </c>
      <c r="H159" s="4">
        <f t="shared" si="11"/>
        <v>401</v>
      </c>
      <c r="I159" s="4">
        <f t="shared" si="11"/>
        <v>461</v>
      </c>
      <c r="J159" s="4">
        <f t="shared" si="11"/>
        <v>392</v>
      </c>
      <c r="K159" s="4">
        <f t="shared" si="11"/>
        <v>382</v>
      </c>
      <c r="L159" s="4">
        <f t="shared" si="11"/>
        <v>328</v>
      </c>
      <c r="M159" s="4">
        <f t="shared" si="11"/>
        <v>304</v>
      </c>
      <c r="N159" s="4">
        <f t="shared" si="11"/>
        <v>316</v>
      </c>
      <c r="O159" s="4">
        <f t="shared" si="11"/>
        <v>306</v>
      </c>
      <c r="P159" s="4">
        <f t="shared" si="11"/>
        <v>311</v>
      </c>
      <c r="Q159" s="4">
        <f t="shared" ref="Q159:R159" si="12">SUM(Q116+Q118+Q119+Q130+Q135+Q136+Q137+Q140+Q143+Q146+Q147+Q154)</f>
        <v>253</v>
      </c>
      <c r="R159" s="4">
        <f t="shared" si="12"/>
        <v>277</v>
      </c>
    </row>
    <row r="160" spans="1:18" x14ac:dyDescent="0.25">
      <c r="A160" s="5" t="s">
        <v>144</v>
      </c>
      <c r="B160" s="6"/>
      <c r="C160" s="27"/>
      <c r="D160" s="27"/>
      <c r="E160" s="27"/>
      <c r="F160" s="27"/>
      <c r="G160" s="27"/>
      <c r="H160" s="27"/>
      <c r="I160" s="27"/>
      <c r="K160" s="7"/>
    </row>
    <row r="161" spans="1:19" x14ac:dyDescent="0.25">
      <c r="A161" s="8" t="s">
        <v>145</v>
      </c>
      <c r="B161" s="16" t="s">
        <v>146</v>
      </c>
      <c r="C161" s="14">
        <v>8</v>
      </c>
      <c r="D161" s="7">
        <v>6</v>
      </c>
      <c r="E161" s="7">
        <v>6</v>
      </c>
      <c r="F161" s="7">
        <v>1</v>
      </c>
      <c r="G161" s="7">
        <v>2</v>
      </c>
      <c r="H161" s="7">
        <v>1</v>
      </c>
      <c r="I161" s="7">
        <v>2</v>
      </c>
      <c r="J161" s="7">
        <v>0</v>
      </c>
      <c r="K161" s="7">
        <v>0</v>
      </c>
      <c r="L161" s="7">
        <v>1</v>
      </c>
      <c r="M161" s="7">
        <v>2</v>
      </c>
      <c r="N161" s="7">
        <v>1</v>
      </c>
      <c r="O161" s="7">
        <v>0</v>
      </c>
      <c r="P161" s="7">
        <v>2</v>
      </c>
      <c r="Q161" s="7">
        <v>1</v>
      </c>
      <c r="R161" s="7">
        <v>1</v>
      </c>
    </row>
    <row r="162" spans="1:19" x14ac:dyDescent="0.25">
      <c r="B162" s="42" t="s">
        <v>147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</row>
    <row r="163" spans="1:19" x14ac:dyDescent="0.25">
      <c r="B163" s="42" t="s">
        <v>148</v>
      </c>
      <c r="C163" s="11"/>
      <c r="D163" s="11"/>
      <c r="E163" s="11"/>
      <c r="F163" s="11"/>
      <c r="G163" s="11">
        <v>1</v>
      </c>
      <c r="H163" s="11">
        <v>0</v>
      </c>
      <c r="I163" s="11">
        <v>0</v>
      </c>
      <c r="J163" s="11">
        <v>0</v>
      </c>
      <c r="K163" s="11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</row>
    <row r="164" spans="1:19" x14ac:dyDescent="0.25">
      <c r="B164" s="42" t="s">
        <v>149</v>
      </c>
      <c r="C164" s="11">
        <v>5</v>
      </c>
      <c r="D164" s="11">
        <v>5</v>
      </c>
      <c r="E164" s="11">
        <v>4</v>
      </c>
      <c r="F164" s="11">
        <v>1</v>
      </c>
      <c r="G164" s="11">
        <v>1</v>
      </c>
      <c r="H164" s="11">
        <v>0</v>
      </c>
      <c r="I164" s="11">
        <v>0</v>
      </c>
      <c r="J164" s="11">
        <v>0</v>
      </c>
      <c r="K164" s="11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</row>
    <row r="165" spans="1:19" x14ac:dyDescent="0.25">
      <c r="B165" s="42" t="s">
        <v>150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</row>
    <row r="166" spans="1:19" x14ac:dyDescent="0.25">
      <c r="B166" s="42" t="s">
        <v>151</v>
      </c>
      <c r="C166" s="11">
        <v>0</v>
      </c>
      <c r="D166" s="11">
        <v>1</v>
      </c>
      <c r="E166" s="11">
        <v>2</v>
      </c>
      <c r="F166" s="11">
        <v>0</v>
      </c>
      <c r="G166" s="11">
        <v>0</v>
      </c>
      <c r="H166" s="11">
        <v>1</v>
      </c>
      <c r="I166" s="11">
        <v>2</v>
      </c>
      <c r="J166" s="11">
        <v>0</v>
      </c>
      <c r="K166" s="11">
        <v>0</v>
      </c>
      <c r="L166" s="7">
        <v>0</v>
      </c>
      <c r="M166" s="7">
        <v>0</v>
      </c>
      <c r="N166" s="7">
        <v>1</v>
      </c>
      <c r="O166" s="7">
        <v>0</v>
      </c>
      <c r="P166" s="7">
        <v>0</v>
      </c>
      <c r="Q166" s="7">
        <v>0</v>
      </c>
      <c r="R166" s="7">
        <v>0</v>
      </c>
    </row>
    <row r="167" spans="1:19" x14ac:dyDescent="0.25">
      <c r="B167" s="1" t="s">
        <v>152</v>
      </c>
      <c r="C167" s="7">
        <v>12</v>
      </c>
      <c r="D167" s="7">
        <v>0</v>
      </c>
      <c r="E167" s="7">
        <v>0</v>
      </c>
      <c r="F167" s="7">
        <v>4</v>
      </c>
      <c r="G167" s="7">
        <v>4</v>
      </c>
      <c r="H167" s="7">
        <v>4</v>
      </c>
      <c r="I167" s="7">
        <v>15</v>
      </c>
      <c r="J167" s="7">
        <v>17</v>
      </c>
      <c r="K167" s="7">
        <v>30</v>
      </c>
      <c r="L167" s="7">
        <v>26</v>
      </c>
      <c r="M167" s="7">
        <v>14</v>
      </c>
      <c r="N167" s="7">
        <v>4</v>
      </c>
      <c r="O167" s="7">
        <v>7</v>
      </c>
      <c r="P167" s="7">
        <v>4</v>
      </c>
      <c r="Q167" s="7">
        <v>4</v>
      </c>
      <c r="R167" s="7">
        <v>3</v>
      </c>
    </row>
    <row r="168" spans="1:19" x14ac:dyDescent="0.25">
      <c r="B168" s="42" t="s">
        <v>153</v>
      </c>
      <c r="E168" s="7"/>
      <c r="G168" s="7"/>
      <c r="H168" s="7"/>
      <c r="I168" s="7"/>
      <c r="K168" s="11">
        <v>3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</row>
    <row r="169" spans="1:19" x14ac:dyDescent="0.25">
      <c r="B169" s="1" t="s">
        <v>131</v>
      </c>
      <c r="C169" s="7">
        <v>22</v>
      </c>
      <c r="D169" s="7">
        <v>19</v>
      </c>
      <c r="E169" s="7">
        <v>33</v>
      </c>
      <c r="F169" s="7">
        <v>26</v>
      </c>
      <c r="G169" s="7">
        <v>10</v>
      </c>
      <c r="H169" s="7">
        <v>16</v>
      </c>
      <c r="I169" s="7">
        <v>16</v>
      </c>
      <c r="J169" s="7">
        <v>12</v>
      </c>
      <c r="K169" s="7">
        <v>10</v>
      </c>
      <c r="L169" s="7">
        <v>9</v>
      </c>
      <c r="M169" s="7">
        <v>6</v>
      </c>
      <c r="N169" s="7">
        <v>12</v>
      </c>
      <c r="O169" s="7">
        <v>6</v>
      </c>
      <c r="P169" s="7">
        <v>14</v>
      </c>
      <c r="Q169" s="7">
        <v>13</v>
      </c>
      <c r="R169" s="7">
        <v>10</v>
      </c>
    </row>
    <row r="170" spans="1:19" x14ac:dyDescent="0.25">
      <c r="B170" s="3" t="s">
        <v>154</v>
      </c>
      <c r="C170" s="4">
        <f t="shared" ref="C170:L170" si="13">C161+C167+C169</f>
        <v>42</v>
      </c>
      <c r="D170" s="4">
        <f>D161+D167+D169</f>
        <v>25</v>
      </c>
      <c r="E170" s="4">
        <f>E161+E167+E169</f>
        <v>39</v>
      </c>
      <c r="F170" s="4">
        <f t="shared" si="13"/>
        <v>31</v>
      </c>
      <c r="G170" s="4">
        <f t="shared" si="13"/>
        <v>16</v>
      </c>
      <c r="H170" s="4">
        <f t="shared" si="13"/>
        <v>21</v>
      </c>
      <c r="I170" s="4">
        <f t="shared" si="13"/>
        <v>33</v>
      </c>
      <c r="J170" s="4">
        <f t="shared" si="13"/>
        <v>29</v>
      </c>
      <c r="K170" s="4">
        <f t="shared" si="13"/>
        <v>40</v>
      </c>
      <c r="L170" s="4">
        <f t="shared" si="13"/>
        <v>36</v>
      </c>
      <c r="M170" s="4">
        <f t="shared" ref="M170:R170" si="14">M161+M167+M169</f>
        <v>22</v>
      </c>
      <c r="N170" s="4">
        <f t="shared" si="14"/>
        <v>17</v>
      </c>
      <c r="O170" s="4">
        <f t="shared" si="14"/>
        <v>13</v>
      </c>
      <c r="P170" s="4">
        <f t="shared" si="14"/>
        <v>20</v>
      </c>
      <c r="Q170" s="4">
        <f t="shared" si="14"/>
        <v>18</v>
      </c>
      <c r="R170" s="4">
        <f t="shared" si="14"/>
        <v>14</v>
      </c>
    </row>
    <row r="171" spans="1:19" x14ac:dyDescent="0.25">
      <c r="A171" s="6" t="s">
        <v>48</v>
      </c>
      <c r="B171" s="16" t="s">
        <v>155</v>
      </c>
      <c r="C171" s="14">
        <v>43</v>
      </c>
      <c r="D171" s="7">
        <v>44</v>
      </c>
      <c r="E171" s="7">
        <v>53</v>
      </c>
      <c r="F171" s="7">
        <v>37</v>
      </c>
      <c r="G171" s="7">
        <v>38</v>
      </c>
      <c r="H171" s="7">
        <v>43</v>
      </c>
      <c r="I171" s="7">
        <v>27</v>
      </c>
      <c r="J171" s="7">
        <v>20</v>
      </c>
      <c r="K171" s="7">
        <v>15</v>
      </c>
      <c r="L171" s="7">
        <v>16</v>
      </c>
      <c r="M171" s="7">
        <v>19</v>
      </c>
      <c r="N171" s="7">
        <v>18</v>
      </c>
      <c r="O171" s="7">
        <v>11</v>
      </c>
      <c r="P171" s="7">
        <v>10</v>
      </c>
      <c r="Q171" s="7">
        <v>8</v>
      </c>
      <c r="R171" s="7">
        <v>0</v>
      </c>
      <c r="S171" s="58"/>
    </row>
    <row r="172" spans="1:19" x14ac:dyDescent="0.25">
      <c r="A172" s="6"/>
      <c r="B172" s="16" t="s">
        <v>140</v>
      </c>
      <c r="C172" s="14"/>
      <c r="E172" s="7"/>
      <c r="G172" s="7"/>
      <c r="H172" s="7"/>
      <c r="I172" s="7"/>
      <c r="K172" s="7"/>
      <c r="O172" s="7">
        <v>5</v>
      </c>
      <c r="P172" s="7">
        <v>5</v>
      </c>
      <c r="Q172" s="7">
        <v>8</v>
      </c>
      <c r="R172" s="7">
        <v>8</v>
      </c>
    </row>
    <row r="173" spans="1:19" x14ac:dyDescent="0.25">
      <c r="A173" s="6"/>
      <c r="B173" s="1" t="s">
        <v>102</v>
      </c>
      <c r="C173" s="7">
        <v>0</v>
      </c>
      <c r="D173" s="7">
        <v>2</v>
      </c>
      <c r="E173" s="7">
        <v>5</v>
      </c>
      <c r="F173" s="7">
        <v>9</v>
      </c>
      <c r="G173" s="7">
        <v>6</v>
      </c>
      <c r="H173" s="7">
        <v>2</v>
      </c>
      <c r="I173" s="7">
        <v>13</v>
      </c>
      <c r="J173" s="7">
        <v>9</v>
      </c>
      <c r="K173" s="7">
        <v>8</v>
      </c>
      <c r="L173" s="7">
        <v>12</v>
      </c>
      <c r="M173" s="7">
        <v>10</v>
      </c>
      <c r="N173" s="7">
        <v>8</v>
      </c>
      <c r="O173" s="7">
        <v>5</v>
      </c>
      <c r="P173" s="7">
        <v>1</v>
      </c>
      <c r="Q173" s="7">
        <v>1</v>
      </c>
      <c r="R173" s="7">
        <v>0</v>
      </c>
    </row>
    <row r="174" spans="1:19" x14ac:dyDescent="0.25">
      <c r="A174" s="1"/>
      <c r="B174" s="42" t="s">
        <v>156</v>
      </c>
      <c r="C174" s="11"/>
      <c r="D174" s="11">
        <v>0</v>
      </c>
      <c r="E174" s="11">
        <v>1</v>
      </c>
      <c r="F174" s="11">
        <v>0</v>
      </c>
      <c r="G174" s="11">
        <v>1</v>
      </c>
      <c r="H174" s="11">
        <v>0</v>
      </c>
      <c r="I174" s="11">
        <v>1</v>
      </c>
      <c r="J174" s="11">
        <v>0</v>
      </c>
      <c r="K174" s="11">
        <v>0</v>
      </c>
      <c r="L174" s="11">
        <v>1</v>
      </c>
      <c r="M174" s="11">
        <v>0</v>
      </c>
      <c r="N174" s="11">
        <v>1</v>
      </c>
      <c r="O174" s="11">
        <v>0</v>
      </c>
      <c r="P174" s="11">
        <v>0</v>
      </c>
      <c r="Q174" s="7">
        <v>0</v>
      </c>
      <c r="R174" s="7">
        <v>0</v>
      </c>
    </row>
    <row r="175" spans="1:19" x14ac:dyDescent="0.25">
      <c r="A175" s="1"/>
      <c r="B175" s="36" t="s">
        <v>157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>
        <v>6</v>
      </c>
      <c r="P175" s="11">
        <v>14</v>
      </c>
      <c r="Q175" s="7">
        <v>6</v>
      </c>
      <c r="R175" s="7">
        <v>12</v>
      </c>
    </row>
    <row r="176" spans="1:19" x14ac:dyDescent="0.25">
      <c r="A176" s="28"/>
      <c r="B176" s="16" t="s">
        <v>158</v>
      </c>
      <c r="C176" s="14"/>
      <c r="D176" s="14"/>
      <c r="E176" s="14"/>
      <c r="F176" s="14"/>
      <c r="G176" s="14"/>
      <c r="H176" s="7">
        <v>11</v>
      </c>
      <c r="I176" s="7">
        <v>14</v>
      </c>
      <c r="J176" s="7">
        <v>14</v>
      </c>
      <c r="K176" s="7">
        <v>7</v>
      </c>
      <c r="L176" s="7">
        <v>1</v>
      </c>
      <c r="M176" s="7">
        <v>0</v>
      </c>
      <c r="N176" s="7">
        <v>7</v>
      </c>
      <c r="O176" s="7">
        <v>7</v>
      </c>
      <c r="P176" s="7">
        <v>7</v>
      </c>
      <c r="Q176" s="7">
        <v>7</v>
      </c>
      <c r="R176" s="7">
        <v>10</v>
      </c>
    </row>
    <row r="177" spans="1:22" x14ac:dyDescent="0.25">
      <c r="B177" s="16" t="s">
        <v>117</v>
      </c>
      <c r="C177" s="14"/>
      <c r="D177" s="14"/>
      <c r="E177" s="14"/>
      <c r="F177" s="14"/>
      <c r="G177" s="14"/>
      <c r="H177" s="7"/>
      <c r="I177" s="7"/>
      <c r="K177" s="7"/>
      <c r="N177" s="7">
        <v>1</v>
      </c>
      <c r="O177" s="7">
        <v>0</v>
      </c>
      <c r="P177" s="7">
        <v>1</v>
      </c>
      <c r="Q177" s="7">
        <v>0</v>
      </c>
      <c r="R177" s="7">
        <v>1</v>
      </c>
    </row>
    <row r="178" spans="1:22" x14ac:dyDescent="0.25">
      <c r="B178" s="1" t="s">
        <v>159</v>
      </c>
      <c r="E178" s="7"/>
      <c r="G178" s="7"/>
      <c r="H178" s="7"/>
      <c r="I178" s="7"/>
      <c r="K178" s="7"/>
      <c r="M178" s="7">
        <v>2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/>
      <c r="T178" s="7"/>
      <c r="U178" s="7"/>
      <c r="V178" s="7"/>
    </row>
    <row r="179" spans="1:22" x14ac:dyDescent="0.25">
      <c r="A179" s="6"/>
      <c r="B179" s="36" t="s">
        <v>160</v>
      </c>
      <c r="C179" s="7"/>
      <c r="D179" s="7">
        <v>0</v>
      </c>
      <c r="E179" s="7">
        <v>0</v>
      </c>
      <c r="F179" s="11">
        <v>0</v>
      </c>
      <c r="G179" s="7">
        <v>1</v>
      </c>
      <c r="H179" s="7">
        <v>2</v>
      </c>
      <c r="I179" s="7">
        <v>0</v>
      </c>
      <c r="J179" s="11">
        <v>3</v>
      </c>
      <c r="K179" s="11">
        <v>2</v>
      </c>
      <c r="L179" s="11">
        <v>2</v>
      </c>
      <c r="M179" s="11">
        <v>3</v>
      </c>
      <c r="N179" s="11">
        <v>0</v>
      </c>
      <c r="O179" s="7">
        <v>0</v>
      </c>
      <c r="P179" s="7">
        <v>0</v>
      </c>
      <c r="Q179" s="7">
        <v>0</v>
      </c>
      <c r="R179" s="7">
        <v>0</v>
      </c>
    </row>
    <row r="180" spans="1:22" x14ac:dyDescent="0.25">
      <c r="A180" s="28"/>
      <c r="B180" s="38" t="s">
        <v>161</v>
      </c>
      <c r="C180" s="14"/>
      <c r="D180" s="14"/>
      <c r="E180" s="14"/>
      <c r="F180" s="14"/>
      <c r="G180" s="14"/>
      <c r="H180" s="7">
        <v>1</v>
      </c>
      <c r="I180" s="7"/>
      <c r="K180" s="7">
        <v>1</v>
      </c>
      <c r="L180" s="7">
        <v>2</v>
      </c>
      <c r="M180" s="7">
        <v>1</v>
      </c>
      <c r="N180" s="7">
        <v>3</v>
      </c>
      <c r="O180" s="7">
        <v>0</v>
      </c>
      <c r="P180" s="7">
        <v>2</v>
      </c>
      <c r="Q180" s="7">
        <v>0</v>
      </c>
      <c r="R180" s="7">
        <v>0</v>
      </c>
    </row>
    <row r="181" spans="1:22" x14ac:dyDescent="0.25">
      <c r="B181" s="1" t="s">
        <v>162</v>
      </c>
      <c r="E181" s="7"/>
      <c r="G181" s="7"/>
      <c r="H181" s="7">
        <v>1</v>
      </c>
      <c r="I181" s="7">
        <v>1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1</v>
      </c>
      <c r="Q181" s="7">
        <v>0</v>
      </c>
      <c r="R181" s="7">
        <v>0</v>
      </c>
    </row>
    <row r="182" spans="1:22" x14ac:dyDescent="0.25">
      <c r="B182" s="39" t="s">
        <v>163</v>
      </c>
      <c r="E182" s="7"/>
      <c r="G182" s="7"/>
      <c r="H182" s="7"/>
      <c r="I182" s="7"/>
      <c r="K182" s="7"/>
      <c r="M182" s="7">
        <v>3</v>
      </c>
      <c r="N182" s="7">
        <v>6</v>
      </c>
      <c r="O182" s="7">
        <v>11</v>
      </c>
      <c r="P182" s="7">
        <v>4</v>
      </c>
      <c r="Q182" s="7">
        <v>8</v>
      </c>
      <c r="R182" s="7">
        <v>4</v>
      </c>
    </row>
    <row r="183" spans="1:22" x14ac:dyDescent="0.25">
      <c r="B183" s="1" t="s">
        <v>164</v>
      </c>
      <c r="D183" s="7">
        <v>0</v>
      </c>
      <c r="E183" s="7">
        <v>16</v>
      </c>
      <c r="F183" s="7">
        <v>7</v>
      </c>
      <c r="G183" s="7">
        <v>5</v>
      </c>
      <c r="H183" s="7">
        <v>16</v>
      </c>
      <c r="I183" s="7">
        <v>11</v>
      </c>
      <c r="J183" s="7">
        <v>18</v>
      </c>
      <c r="K183" s="7">
        <v>20</v>
      </c>
      <c r="L183" s="7">
        <v>17</v>
      </c>
      <c r="M183" s="7">
        <v>20</v>
      </c>
      <c r="N183" s="7">
        <v>0</v>
      </c>
      <c r="O183" s="7">
        <v>6</v>
      </c>
      <c r="P183" s="7">
        <v>11</v>
      </c>
      <c r="Q183" s="7">
        <v>5</v>
      </c>
      <c r="R183" s="7">
        <v>3</v>
      </c>
    </row>
    <row r="184" spans="1:22" x14ac:dyDescent="0.25">
      <c r="B184" s="1" t="s">
        <v>165</v>
      </c>
      <c r="E184" s="7"/>
      <c r="G184" s="7"/>
      <c r="H184" s="7"/>
      <c r="I184" s="7"/>
      <c r="J184" s="7">
        <v>1</v>
      </c>
      <c r="K184" s="7">
        <v>0</v>
      </c>
      <c r="L184" s="7">
        <v>0</v>
      </c>
      <c r="M184" s="7">
        <v>6</v>
      </c>
      <c r="N184" s="7">
        <v>15</v>
      </c>
      <c r="O184" s="7">
        <v>0</v>
      </c>
      <c r="P184" s="7">
        <v>0</v>
      </c>
      <c r="Q184" s="7">
        <v>0</v>
      </c>
      <c r="R184" s="7">
        <v>0</v>
      </c>
    </row>
    <row r="185" spans="1:22" x14ac:dyDescent="0.25">
      <c r="B185" s="1" t="s">
        <v>166</v>
      </c>
      <c r="C185" s="7">
        <v>4</v>
      </c>
      <c r="D185" s="7">
        <v>2</v>
      </c>
      <c r="E185" s="7">
        <v>3</v>
      </c>
      <c r="F185" s="7">
        <v>3</v>
      </c>
      <c r="G185" s="7">
        <v>2</v>
      </c>
      <c r="H185" s="7">
        <v>0</v>
      </c>
      <c r="I185" s="7">
        <v>2</v>
      </c>
      <c r="J185" s="7">
        <v>1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</row>
    <row r="186" spans="1:22" x14ac:dyDescent="0.25">
      <c r="A186" s="16"/>
      <c r="B186" s="1" t="s">
        <v>167</v>
      </c>
      <c r="C186" s="7">
        <v>5</v>
      </c>
      <c r="D186" s="7">
        <v>5</v>
      </c>
      <c r="E186" s="7">
        <v>2</v>
      </c>
      <c r="F186" s="7">
        <v>0</v>
      </c>
      <c r="G186" s="7">
        <v>1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</row>
    <row r="187" spans="1:22" x14ac:dyDescent="0.25">
      <c r="A187" s="16"/>
      <c r="B187" s="1" t="s">
        <v>168</v>
      </c>
      <c r="C187" s="7">
        <v>1</v>
      </c>
      <c r="D187" s="7">
        <v>1</v>
      </c>
      <c r="E187" s="7">
        <v>0</v>
      </c>
      <c r="F187" s="7">
        <v>2</v>
      </c>
      <c r="G187" s="7">
        <v>2</v>
      </c>
      <c r="H187" s="7"/>
      <c r="I187" s="7">
        <v>2</v>
      </c>
      <c r="J187" s="7">
        <v>2</v>
      </c>
      <c r="K187" s="7">
        <v>1</v>
      </c>
      <c r="L187" s="7">
        <v>6</v>
      </c>
      <c r="M187" s="7">
        <v>6</v>
      </c>
      <c r="N187" s="7">
        <v>7</v>
      </c>
      <c r="O187" s="7">
        <v>2</v>
      </c>
      <c r="P187" s="7">
        <v>1</v>
      </c>
      <c r="Q187" s="7">
        <v>3</v>
      </c>
      <c r="R187" s="7">
        <v>0</v>
      </c>
    </row>
    <row r="188" spans="1:22" x14ac:dyDescent="0.25">
      <c r="A188" s="16"/>
      <c r="B188" s="1" t="s">
        <v>169</v>
      </c>
      <c r="C188" s="7">
        <v>0</v>
      </c>
      <c r="D188" s="7">
        <v>0</v>
      </c>
      <c r="E188" s="7">
        <v>0</v>
      </c>
      <c r="F188" s="7">
        <v>1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</row>
    <row r="189" spans="1:22" x14ac:dyDescent="0.25">
      <c r="A189" s="16"/>
      <c r="B189" s="1" t="s">
        <v>170</v>
      </c>
      <c r="C189" s="7">
        <v>0</v>
      </c>
      <c r="D189" s="7">
        <v>2</v>
      </c>
      <c r="E189" s="7"/>
      <c r="G189" s="7"/>
      <c r="H189" s="7"/>
      <c r="I189" s="7"/>
      <c r="K189" s="7"/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</row>
    <row r="190" spans="1:22" x14ac:dyDescent="0.25">
      <c r="A190" s="16"/>
      <c r="B190" s="1" t="s">
        <v>171</v>
      </c>
      <c r="C190" s="20"/>
      <c r="D190" s="20"/>
      <c r="E190" s="20"/>
      <c r="F190" s="20"/>
      <c r="G190" s="7"/>
      <c r="H190" s="7"/>
      <c r="I190" s="7"/>
      <c r="K190" s="7"/>
      <c r="L190" s="7">
        <v>2</v>
      </c>
      <c r="M190" s="7">
        <v>0</v>
      </c>
      <c r="N190" s="7">
        <v>1</v>
      </c>
      <c r="O190" s="7">
        <v>0</v>
      </c>
      <c r="P190" s="7">
        <v>0</v>
      </c>
      <c r="Q190" s="7">
        <v>1</v>
      </c>
      <c r="R190" s="7">
        <v>0</v>
      </c>
    </row>
    <row r="191" spans="1:22" x14ac:dyDescent="0.25">
      <c r="A191" s="8"/>
      <c r="B191" s="38" t="s">
        <v>132</v>
      </c>
      <c r="E191" s="7"/>
      <c r="G191" s="7"/>
      <c r="H191" s="7"/>
      <c r="I191" s="7"/>
      <c r="K191" s="7">
        <v>1</v>
      </c>
      <c r="L191" s="7">
        <v>1</v>
      </c>
      <c r="M191" s="7">
        <v>2</v>
      </c>
      <c r="N191" s="7">
        <v>1</v>
      </c>
      <c r="O191" s="7">
        <v>0</v>
      </c>
      <c r="P191" s="7">
        <v>0</v>
      </c>
      <c r="Q191" s="7">
        <v>0</v>
      </c>
      <c r="R191" s="7">
        <v>0</v>
      </c>
    </row>
    <row r="192" spans="1:22" x14ac:dyDescent="0.25">
      <c r="A192" s="8"/>
      <c r="B192" s="38" t="s">
        <v>54</v>
      </c>
      <c r="E192" s="7"/>
      <c r="G192" s="7"/>
      <c r="H192" s="7"/>
      <c r="I192" s="7"/>
      <c r="K192" s="7"/>
      <c r="L192" s="7"/>
      <c r="M192" s="7"/>
      <c r="N192" s="7"/>
      <c r="O192" s="7"/>
      <c r="P192" s="7"/>
      <c r="Q192" s="7">
        <v>1</v>
      </c>
      <c r="R192" s="7">
        <v>0</v>
      </c>
    </row>
    <row r="193" spans="1:64" x14ac:dyDescent="0.25">
      <c r="A193" s="16"/>
      <c r="B193" s="1" t="s">
        <v>172</v>
      </c>
      <c r="E193" s="7"/>
      <c r="G193" s="7"/>
      <c r="H193" s="7">
        <v>40</v>
      </c>
      <c r="I193" s="7">
        <v>19</v>
      </c>
      <c r="J193" s="7">
        <v>27</v>
      </c>
      <c r="K193" s="7">
        <v>32</v>
      </c>
      <c r="L193" s="7">
        <v>1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</row>
    <row r="194" spans="1:64" x14ac:dyDescent="0.25">
      <c r="A194" s="16"/>
      <c r="B194" s="1" t="s">
        <v>173</v>
      </c>
      <c r="E194" s="7"/>
      <c r="G194" s="7"/>
      <c r="H194" s="7"/>
      <c r="I194" s="7">
        <v>15</v>
      </c>
      <c r="J194" s="7">
        <v>12</v>
      </c>
      <c r="K194" s="7">
        <v>14</v>
      </c>
      <c r="L194" s="7">
        <v>1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</row>
    <row r="195" spans="1:64" x14ac:dyDescent="0.25">
      <c r="A195" s="16"/>
      <c r="B195" s="39" t="s">
        <v>174</v>
      </c>
      <c r="E195" s="7"/>
      <c r="G195" s="7"/>
      <c r="H195" s="7"/>
      <c r="I195" s="7"/>
      <c r="J195" s="7">
        <v>13</v>
      </c>
      <c r="K195" s="7">
        <v>30</v>
      </c>
      <c r="L195" s="7">
        <v>1</v>
      </c>
      <c r="M195" s="7">
        <v>0</v>
      </c>
      <c r="N195" s="7">
        <v>0</v>
      </c>
      <c r="O195" s="7">
        <v>1</v>
      </c>
      <c r="P195" s="7">
        <v>0</v>
      </c>
      <c r="Q195" s="7">
        <v>0</v>
      </c>
      <c r="R195" s="7">
        <v>0</v>
      </c>
    </row>
    <row r="196" spans="1:64" ht="13.5" customHeight="1" x14ac:dyDescent="0.25">
      <c r="A196" s="16"/>
      <c r="B196" s="37" t="s">
        <v>175</v>
      </c>
      <c r="E196" s="7"/>
      <c r="G196" s="7"/>
      <c r="H196" s="7"/>
      <c r="I196" s="7"/>
      <c r="J196" s="7">
        <v>1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1</v>
      </c>
      <c r="R196" s="7">
        <v>0</v>
      </c>
    </row>
    <row r="197" spans="1:64" x14ac:dyDescent="0.25">
      <c r="A197" s="16"/>
      <c r="B197" s="1" t="s">
        <v>138</v>
      </c>
      <c r="C197" s="20"/>
      <c r="D197" s="20"/>
      <c r="E197" s="20"/>
      <c r="F197" s="20"/>
      <c r="G197" s="7"/>
      <c r="H197" s="7">
        <v>10</v>
      </c>
      <c r="I197" s="7">
        <v>13</v>
      </c>
      <c r="J197" s="7">
        <v>15</v>
      </c>
      <c r="K197" s="7">
        <v>14</v>
      </c>
      <c r="L197" s="7">
        <v>21</v>
      </c>
      <c r="M197" s="7">
        <v>14</v>
      </c>
      <c r="N197" s="7">
        <v>19</v>
      </c>
      <c r="O197" s="7">
        <v>17</v>
      </c>
      <c r="P197" s="7">
        <v>17</v>
      </c>
      <c r="Q197" s="7">
        <v>5</v>
      </c>
      <c r="R197" s="7">
        <v>10</v>
      </c>
    </row>
    <row r="198" spans="1:64" x14ac:dyDescent="0.25">
      <c r="A198" s="16"/>
      <c r="B198" s="1" t="s">
        <v>176</v>
      </c>
      <c r="C198" s="20"/>
      <c r="D198" s="20"/>
      <c r="E198" s="20"/>
      <c r="F198" s="20"/>
      <c r="G198" s="7">
        <v>3</v>
      </c>
      <c r="H198" s="7">
        <v>1</v>
      </c>
      <c r="I198" s="7">
        <v>1</v>
      </c>
      <c r="J198" s="7">
        <v>2</v>
      </c>
      <c r="K198" s="7">
        <v>2</v>
      </c>
      <c r="L198" s="7">
        <v>2</v>
      </c>
      <c r="M198" s="7">
        <v>0</v>
      </c>
      <c r="N198" s="7">
        <v>1</v>
      </c>
      <c r="O198" s="7">
        <v>3</v>
      </c>
      <c r="P198" s="7">
        <v>7</v>
      </c>
      <c r="Q198" s="7">
        <v>4</v>
      </c>
      <c r="R198" s="7">
        <v>2</v>
      </c>
    </row>
    <row r="199" spans="1:64" x14ac:dyDescent="0.25">
      <c r="A199" s="1"/>
      <c r="B199" s="9" t="s">
        <v>55</v>
      </c>
      <c r="C199" s="10">
        <f t="shared" ref="C199:M199" si="15">C171+C173+C176+C178+C179+C180+C181+C182+C183+C184+C185+C186+C187+C188+C189+C190+C191+C193+C194+C195+C196+C197+C198</f>
        <v>53</v>
      </c>
      <c r="D199" s="10">
        <f t="shared" si="15"/>
        <v>56</v>
      </c>
      <c r="E199" s="10">
        <f t="shared" si="15"/>
        <v>79</v>
      </c>
      <c r="F199" s="10">
        <f t="shared" si="15"/>
        <v>59</v>
      </c>
      <c r="G199" s="10">
        <f t="shared" si="15"/>
        <v>58</v>
      </c>
      <c r="H199" s="10">
        <f t="shared" si="15"/>
        <v>127</v>
      </c>
      <c r="I199" s="10">
        <f t="shared" si="15"/>
        <v>118</v>
      </c>
      <c r="J199" s="10">
        <f t="shared" si="15"/>
        <v>138</v>
      </c>
      <c r="K199" s="10">
        <f t="shared" si="15"/>
        <v>147</v>
      </c>
      <c r="L199" s="10">
        <f t="shared" si="15"/>
        <v>85</v>
      </c>
      <c r="M199" s="10">
        <f t="shared" si="15"/>
        <v>86</v>
      </c>
      <c r="N199" s="10">
        <f>N171+N173+N176+N178+N179+N180+N181+N182+N183+N184+N185+N186+N187+N188+N189+N190+N191+N193+N194+N195+N196+N197+N198+N177</f>
        <v>87</v>
      </c>
      <c r="O199" s="10">
        <f>O171+O172+O173+O175+O176+O178+O179+O180+O181+O182+O183+O184+O185+O186+O187+O188+O189+O190+O191+O193+O194+O195+O196+O197+O198+O177</f>
        <v>74</v>
      </c>
      <c r="P199" s="10">
        <f>P171+P172+P173+P175+P176+P178+P179+P180+P181+P182+P183+P184+P185+P186+P187+P188+P189+P190+P191+P193+P194+P195+P196+P197+P198+P177</f>
        <v>81</v>
      </c>
      <c r="Q199" s="10">
        <f>Q171+Q172+Q173+Q175+Q176+Q178+Q179+Q180+Q181+Q182+Q183+Q184+Q185+Q186+Q187+Q188+Q189+Q190+Q191+Q193+Q194+Q195+Q196+Q197+Q198+Q177+Q192</f>
        <v>58</v>
      </c>
      <c r="R199" s="10">
        <f>R171+R172+R173+R175+R176+R178+R179+R180+R181+R182+R183+R184+R185+R186+R187+R188+R189+R190+R191+R193+R194+R195+R196+R197+R198+R177+R192</f>
        <v>50</v>
      </c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</row>
    <row r="200" spans="1:64" x14ac:dyDescent="0.25">
      <c r="B200" s="19" t="s">
        <v>177</v>
      </c>
      <c r="C200" s="20">
        <f t="shared" ref="C200:P200" si="16">SUM(C115+C159+C170+C199)</f>
        <v>483</v>
      </c>
      <c r="D200" s="20">
        <f t="shared" si="16"/>
        <v>510</v>
      </c>
      <c r="E200" s="20">
        <f t="shared" si="16"/>
        <v>567</v>
      </c>
      <c r="F200" s="20">
        <f t="shared" si="16"/>
        <v>520</v>
      </c>
      <c r="G200" s="20">
        <f t="shared" si="16"/>
        <v>524</v>
      </c>
      <c r="H200" s="20">
        <f t="shared" si="16"/>
        <v>569</v>
      </c>
      <c r="I200" s="20">
        <f t="shared" si="16"/>
        <v>627</v>
      </c>
      <c r="J200" s="20">
        <f t="shared" si="16"/>
        <v>571</v>
      </c>
      <c r="K200" s="20">
        <f t="shared" si="16"/>
        <v>586</v>
      </c>
      <c r="L200" s="20">
        <f t="shared" si="16"/>
        <v>466</v>
      </c>
      <c r="M200" s="20">
        <f t="shared" si="16"/>
        <v>425</v>
      </c>
      <c r="N200" s="20">
        <f t="shared" si="16"/>
        <v>447</v>
      </c>
      <c r="O200" s="20">
        <f t="shared" si="16"/>
        <v>422</v>
      </c>
      <c r="P200" s="20">
        <f t="shared" si="16"/>
        <v>436</v>
      </c>
      <c r="Q200" s="20">
        <f t="shared" ref="Q200:R200" si="17">SUM(Q115+Q159+Q170+Q199)</f>
        <v>350</v>
      </c>
      <c r="R200" s="20">
        <f t="shared" si="17"/>
        <v>375</v>
      </c>
    </row>
    <row r="201" spans="1:64" x14ac:dyDescent="0.25">
      <c r="A201" s="33" t="s">
        <v>275</v>
      </c>
      <c r="B201" s="6"/>
      <c r="C201" s="13"/>
      <c r="E201" s="7"/>
      <c r="G201" s="7"/>
      <c r="H201" s="7"/>
      <c r="I201" s="7"/>
      <c r="K201" s="7"/>
    </row>
    <row r="202" spans="1:64" x14ac:dyDescent="0.25">
      <c r="A202" s="6" t="s">
        <v>17</v>
      </c>
      <c r="B202" s="16" t="s">
        <v>178</v>
      </c>
      <c r="C202" s="14"/>
      <c r="D202" s="14"/>
      <c r="E202" s="14"/>
      <c r="F202" s="14"/>
      <c r="G202" s="14"/>
      <c r="H202" s="14">
        <v>0</v>
      </c>
      <c r="I202" s="14">
        <v>0</v>
      </c>
      <c r="J202" s="7">
        <v>0</v>
      </c>
      <c r="K202" s="7">
        <v>0</v>
      </c>
      <c r="L202" s="7">
        <v>2</v>
      </c>
      <c r="M202" s="7">
        <v>2</v>
      </c>
      <c r="N202" s="7">
        <v>0</v>
      </c>
      <c r="O202" s="7">
        <v>2</v>
      </c>
      <c r="P202" s="7">
        <v>3</v>
      </c>
      <c r="Q202" s="7">
        <v>0</v>
      </c>
      <c r="R202" s="7">
        <v>0</v>
      </c>
    </row>
    <row r="203" spans="1:64" x14ac:dyDescent="0.25">
      <c r="A203" s="6"/>
      <c r="B203" s="1" t="s">
        <v>227</v>
      </c>
      <c r="C203" s="7">
        <v>3</v>
      </c>
      <c r="D203" s="7">
        <v>6</v>
      </c>
      <c r="E203" s="7">
        <v>3</v>
      </c>
      <c r="F203" s="7">
        <v>2</v>
      </c>
      <c r="G203" s="7">
        <v>2</v>
      </c>
      <c r="H203" s="7">
        <v>5</v>
      </c>
      <c r="I203" s="7">
        <v>1</v>
      </c>
      <c r="J203" s="7">
        <v>7</v>
      </c>
      <c r="K203" s="7">
        <v>8</v>
      </c>
      <c r="L203" s="7">
        <v>5</v>
      </c>
      <c r="M203" s="7">
        <v>3</v>
      </c>
      <c r="N203" s="7">
        <v>7</v>
      </c>
      <c r="O203" s="7">
        <v>4</v>
      </c>
      <c r="P203" s="7">
        <v>2</v>
      </c>
      <c r="Q203" s="7">
        <v>5</v>
      </c>
      <c r="R203" s="7">
        <f>3+1</f>
        <v>4</v>
      </c>
    </row>
    <row r="204" spans="1:64" x14ac:dyDescent="0.25">
      <c r="B204" s="1" t="s">
        <v>180</v>
      </c>
      <c r="C204" s="7">
        <v>2</v>
      </c>
      <c r="D204" s="7">
        <v>3</v>
      </c>
      <c r="E204" s="7">
        <v>5</v>
      </c>
      <c r="F204" s="7">
        <v>3</v>
      </c>
      <c r="G204" s="7">
        <v>3</v>
      </c>
      <c r="H204" s="7">
        <v>2</v>
      </c>
      <c r="I204" s="7">
        <v>4</v>
      </c>
      <c r="J204" s="7">
        <v>4</v>
      </c>
      <c r="K204" s="7">
        <v>3</v>
      </c>
      <c r="L204" s="7">
        <v>5</v>
      </c>
      <c r="M204" s="7">
        <v>7</v>
      </c>
      <c r="N204" s="7">
        <v>3</v>
      </c>
      <c r="O204" s="7">
        <v>12</v>
      </c>
      <c r="P204" s="7">
        <v>3</v>
      </c>
      <c r="Q204" s="7">
        <v>10</v>
      </c>
      <c r="R204" s="7">
        <v>8</v>
      </c>
    </row>
    <row r="205" spans="1:64" x14ac:dyDescent="0.25">
      <c r="B205" s="42" t="s">
        <v>181</v>
      </c>
      <c r="E205" s="7"/>
      <c r="G205" s="11">
        <v>1</v>
      </c>
      <c r="H205" s="11">
        <v>0</v>
      </c>
      <c r="I205" s="11">
        <v>0</v>
      </c>
      <c r="J205" s="11">
        <v>2</v>
      </c>
      <c r="K205" s="11">
        <v>0</v>
      </c>
      <c r="L205" s="7">
        <v>0</v>
      </c>
      <c r="N205" s="7">
        <v>1</v>
      </c>
      <c r="O205" s="7">
        <v>0</v>
      </c>
      <c r="P205" s="7">
        <v>0</v>
      </c>
      <c r="Q205" s="7">
        <v>4</v>
      </c>
      <c r="R205" s="7">
        <v>2</v>
      </c>
    </row>
    <row r="206" spans="1:64" x14ac:dyDescent="0.25">
      <c r="A206" s="6"/>
      <c r="B206" s="42" t="s">
        <v>182</v>
      </c>
      <c r="E206" s="7"/>
      <c r="G206" s="7"/>
      <c r="H206" s="11">
        <v>1</v>
      </c>
      <c r="I206" s="11">
        <v>1</v>
      </c>
      <c r="J206" s="11">
        <v>1</v>
      </c>
      <c r="K206" s="11">
        <v>0</v>
      </c>
      <c r="L206" s="7">
        <v>1</v>
      </c>
      <c r="M206" s="7">
        <v>1</v>
      </c>
      <c r="N206" s="7">
        <v>0</v>
      </c>
      <c r="O206" s="7">
        <v>1</v>
      </c>
      <c r="P206" s="7">
        <v>0</v>
      </c>
      <c r="Q206" s="7">
        <v>3</v>
      </c>
      <c r="R206" s="7">
        <v>1</v>
      </c>
    </row>
    <row r="207" spans="1:64" x14ac:dyDescent="0.25">
      <c r="A207" s="6"/>
      <c r="B207" s="41" t="s">
        <v>183</v>
      </c>
      <c r="L207" s="7">
        <v>1</v>
      </c>
      <c r="M207" s="7">
        <v>1</v>
      </c>
      <c r="N207" s="7">
        <v>0</v>
      </c>
      <c r="O207" s="7">
        <v>0</v>
      </c>
      <c r="P207" s="7">
        <v>1</v>
      </c>
      <c r="Q207" s="7">
        <v>1</v>
      </c>
      <c r="R207" s="7">
        <v>1</v>
      </c>
    </row>
    <row r="208" spans="1:64" x14ac:dyDescent="0.25">
      <c r="B208" s="42" t="s">
        <v>184</v>
      </c>
      <c r="E208" s="7"/>
      <c r="G208" s="7"/>
      <c r="H208" s="11">
        <v>1</v>
      </c>
      <c r="I208" s="11">
        <v>3</v>
      </c>
      <c r="J208" s="11">
        <v>1</v>
      </c>
      <c r="K208" s="11">
        <v>1</v>
      </c>
      <c r="L208" s="7">
        <v>1</v>
      </c>
      <c r="M208" s="7">
        <v>3</v>
      </c>
      <c r="N208" s="7">
        <v>1</v>
      </c>
      <c r="O208" s="7">
        <v>4</v>
      </c>
      <c r="P208" s="7">
        <v>0</v>
      </c>
      <c r="Q208" s="7">
        <v>2</v>
      </c>
      <c r="R208" s="7">
        <v>2</v>
      </c>
    </row>
    <row r="209" spans="1:21" x14ac:dyDescent="0.25">
      <c r="A209" s="6"/>
      <c r="B209" s="42" t="s">
        <v>185</v>
      </c>
      <c r="E209" s="7"/>
      <c r="G209" s="7"/>
      <c r="H209" s="7"/>
      <c r="I209" s="7"/>
      <c r="K209" s="11">
        <v>2</v>
      </c>
      <c r="L209" s="7">
        <v>2</v>
      </c>
      <c r="M209" s="7">
        <v>3</v>
      </c>
      <c r="N209" s="7">
        <v>1</v>
      </c>
      <c r="O209" s="7">
        <v>6</v>
      </c>
      <c r="P209" s="7">
        <v>2</v>
      </c>
      <c r="Q209" s="7">
        <v>0</v>
      </c>
      <c r="R209" s="7">
        <v>4</v>
      </c>
    </row>
    <row r="210" spans="1:21" x14ac:dyDescent="0.25">
      <c r="A210" s="6"/>
      <c r="B210" s="1" t="s">
        <v>186</v>
      </c>
      <c r="C210" s="7">
        <v>0</v>
      </c>
      <c r="D210" s="7">
        <v>0</v>
      </c>
      <c r="E210" s="7">
        <v>0</v>
      </c>
      <c r="F210" s="7">
        <v>2</v>
      </c>
      <c r="G210" s="7">
        <v>6</v>
      </c>
      <c r="H210" s="7">
        <v>10</v>
      </c>
      <c r="I210" s="7">
        <v>13</v>
      </c>
      <c r="J210" s="7">
        <v>9</v>
      </c>
      <c r="K210" s="7">
        <v>14</v>
      </c>
      <c r="L210" s="7">
        <v>10</v>
      </c>
      <c r="M210" s="7">
        <v>8</v>
      </c>
      <c r="N210" s="7">
        <v>1</v>
      </c>
      <c r="O210" s="7">
        <v>4</v>
      </c>
      <c r="P210" s="7">
        <v>20</v>
      </c>
      <c r="Q210" s="7">
        <v>11</v>
      </c>
      <c r="R210" s="7">
        <v>2</v>
      </c>
    </row>
    <row r="211" spans="1:21" x14ac:dyDescent="0.25">
      <c r="A211" s="6"/>
      <c r="B211" s="42" t="s">
        <v>187</v>
      </c>
      <c r="C211" s="11">
        <v>0</v>
      </c>
      <c r="D211" s="11">
        <v>0</v>
      </c>
      <c r="E211" s="11">
        <v>0</v>
      </c>
      <c r="F211" s="11">
        <v>2</v>
      </c>
      <c r="G211" s="11">
        <v>5</v>
      </c>
      <c r="H211" s="11">
        <v>9</v>
      </c>
      <c r="I211" s="11">
        <v>11</v>
      </c>
      <c r="J211" s="11">
        <v>6</v>
      </c>
      <c r="K211" s="11">
        <v>12</v>
      </c>
      <c r="L211" s="11">
        <v>5</v>
      </c>
      <c r="M211" s="11">
        <v>0</v>
      </c>
      <c r="N211" s="11">
        <v>1</v>
      </c>
      <c r="O211" s="11">
        <v>4</v>
      </c>
      <c r="P211" s="11">
        <v>20</v>
      </c>
      <c r="Q211" s="7">
        <v>11</v>
      </c>
      <c r="R211" s="7">
        <v>2</v>
      </c>
    </row>
    <row r="212" spans="1:21" x14ac:dyDescent="0.25">
      <c r="A212" s="5"/>
      <c r="B212" s="3" t="s">
        <v>76</v>
      </c>
      <c r="C212" s="4">
        <f>SUM(C204)</f>
        <v>2</v>
      </c>
      <c r="D212" s="4">
        <f>SUM(D204)</f>
        <v>3</v>
      </c>
      <c r="E212" s="4">
        <f>SUM(E204)</f>
        <v>5</v>
      </c>
      <c r="F212" s="4">
        <f>SUM(F202:F210)</f>
        <v>7</v>
      </c>
      <c r="G212" s="4">
        <f>G204+G210</f>
        <v>9</v>
      </c>
      <c r="H212" s="4">
        <f>H204+H210</f>
        <v>12</v>
      </c>
      <c r="I212" s="4">
        <f>I204+I210</f>
        <v>17</v>
      </c>
      <c r="J212" s="4">
        <f>J204+J210</f>
        <v>13</v>
      </c>
      <c r="K212" s="4">
        <f>K204+K210</f>
        <v>17</v>
      </c>
      <c r="L212" s="4">
        <f>L202+L204+L210</f>
        <v>17</v>
      </c>
      <c r="M212" s="4">
        <f t="shared" ref="M212:Q212" si="18">M202+M203+M204+M210</f>
        <v>20</v>
      </c>
      <c r="N212" s="4">
        <f t="shared" si="18"/>
        <v>11</v>
      </c>
      <c r="O212" s="4">
        <f t="shared" si="18"/>
        <v>22</v>
      </c>
      <c r="P212" s="4">
        <f t="shared" si="18"/>
        <v>28</v>
      </c>
      <c r="Q212" s="4">
        <f t="shared" si="18"/>
        <v>26</v>
      </c>
      <c r="R212" s="4">
        <f>R202+R203+R204+R210</f>
        <v>14</v>
      </c>
    </row>
    <row r="213" spans="1:21" x14ac:dyDescent="0.25">
      <c r="A213" s="6" t="s">
        <v>24</v>
      </c>
      <c r="B213" s="16" t="s">
        <v>178</v>
      </c>
      <c r="C213" s="14"/>
      <c r="D213" s="14"/>
      <c r="E213" s="14"/>
      <c r="F213" s="14"/>
      <c r="G213" s="14"/>
      <c r="H213" s="14">
        <v>0</v>
      </c>
      <c r="I213" s="14">
        <v>0</v>
      </c>
      <c r="J213" s="7">
        <v>9</v>
      </c>
      <c r="K213" s="7">
        <v>7</v>
      </c>
      <c r="L213" s="7">
        <v>5</v>
      </c>
      <c r="M213" s="7">
        <v>5</v>
      </c>
      <c r="N213" s="7">
        <v>8</v>
      </c>
      <c r="O213" s="7">
        <v>8</v>
      </c>
      <c r="P213" s="7">
        <v>12</v>
      </c>
      <c r="Q213" s="7">
        <v>8</v>
      </c>
      <c r="R213" s="7">
        <v>10</v>
      </c>
    </row>
    <row r="214" spans="1:21" x14ac:dyDescent="0.25">
      <c r="A214" s="6"/>
      <c r="B214" s="43" t="s">
        <v>188</v>
      </c>
      <c r="C214" s="14"/>
      <c r="D214" s="14"/>
      <c r="E214" s="14"/>
      <c r="F214" s="14"/>
      <c r="G214" s="14"/>
      <c r="H214" s="14"/>
      <c r="I214" s="14"/>
      <c r="K214" s="7"/>
      <c r="P214" s="7">
        <v>1</v>
      </c>
      <c r="Q214" s="7">
        <v>0</v>
      </c>
      <c r="R214" s="7">
        <v>0</v>
      </c>
    </row>
    <row r="215" spans="1:21" x14ac:dyDescent="0.25">
      <c r="B215" s="1" t="s">
        <v>179</v>
      </c>
      <c r="C215" s="7">
        <v>10</v>
      </c>
      <c r="D215" s="7">
        <v>18</v>
      </c>
      <c r="E215" s="7">
        <v>28</v>
      </c>
      <c r="F215" s="7">
        <v>23</v>
      </c>
      <c r="G215" s="7">
        <v>35</v>
      </c>
      <c r="H215" s="7">
        <v>42</v>
      </c>
      <c r="I215" s="7">
        <v>37</v>
      </c>
      <c r="J215" s="7">
        <v>40</v>
      </c>
      <c r="K215" s="7">
        <v>38</v>
      </c>
      <c r="L215" s="7">
        <v>32</v>
      </c>
      <c r="M215" s="7">
        <v>26</v>
      </c>
      <c r="N215" s="7">
        <v>31</v>
      </c>
      <c r="O215" s="7">
        <v>17</v>
      </c>
      <c r="P215" s="7">
        <v>19</v>
      </c>
      <c r="Q215" s="59">
        <v>17</v>
      </c>
      <c r="R215" s="59">
        <v>14</v>
      </c>
      <c r="S215" s="58"/>
      <c r="T215" s="58"/>
      <c r="U215" s="58"/>
    </row>
    <row r="216" spans="1:21" x14ac:dyDescent="0.25">
      <c r="B216" s="42" t="s">
        <v>230</v>
      </c>
      <c r="C216" s="11">
        <v>7</v>
      </c>
      <c r="D216" s="11">
        <v>12</v>
      </c>
      <c r="E216" s="11">
        <v>24</v>
      </c>
      <c r="F216" s="11">
        <v>15</v>
      </c>
      <c r="G216" s="11">
        <v>32</v>
      </c>
      <c r="H216" s="11">
        <v>32</v>
      </c>
      <c r="I216" s="11">
        <v>33</v>
      </c>
      <c r="J216" s="11">
        <v>36</v>
      </c>
      <c r="K216" s="11">
        <v>30</v>
      </c>
      <c r="L216" s="7">
        <v>28</v>
      </c>
      <c r="M216" s="7">
        <v>20</v>
      </c>
      <c r="N216" s="7">
        <v>25</v>
      </c>
      <c r="O216" s="7">
        <v>10</v>
      </c>
      <c r="P216" s="7">
        <v>14</v>
      </c>
      <c r="Q216" s="7">
        <v>10</v>
      </c>
      <c r="R216" s="7">
        <v>8</v>
      </c>
      <c r="S216" s="58"/>
      <c r="T216" s="58"/>
      <c r="U216" s="58"/>
    </row>
    <row r="217" spans="1:21" x14ac:dyDescent="0.25">
      <c r="B217" s="1" t="s">
        <v>180</v>
      </c>
      <c r="C217" s="7">
        <v>38</v>
      </c>
      <c r="D217" s="7">
        <v>37</v>
      </c>
      <c r="E217" s="7">
        <v>41</v>
      </c>
      <c r="F217" s="7">
        <v>38</v>
      </c>
      <c r="G217" s="7">
        <v>47</v>
      </c>
      <c r="H217" s="7">
        <v>47</v>
      </c>
      <c r="I217" s="7">
        <v>50</v>
      </c>
      <c r="J217" s="7">
        <v>56</v>
      </c>
      <c r="K217" s="7">
        <v>57</v>
      </c>
      <c r="L217" s="7">
        <v>57</v>
      </c>
      <c r="M217" s="7">
        <v>60</v>
      </c>
      <c r="N217" s="7">
        <v>46</v>
      </c>
      <c r="O217" s="7">
        <v>40</v>
      </c>
      <c r="P217" s="7">
        <v>70</v>
      </c>
      <c r="Q217" s="7">
        <v>45</v>
      </c>
      <c r="R217" s="7">
        <v>42</v>
      </c>
    </row>
    <row r="218" spans="1:21" x14ac:dyDescent="0.25">
      <c r="B218" s="48" t="s">
        <v>189</v>
      </c>
      <c r="E218" s="7"/>
      <c r="G218" s="7"/>
      <c r="H218" s="7"/>
      <c r="I218" s="7"/>
      <c r="K218" s="11">
        <v>8</v>
      </c>
      <c r="L218" s="7">
        <v>8</v>
      </c>
      <c r="M218" s="7">
        <v>5</v>
      </c>
      <c r="N218" s="7">
        <v>3</v>
      </c>
      <c r="O218" s="7">
        <v>4</v>
      </c>
      <c r="P218" s="7">
        <v>1</v>
      </c>
      <c r="Q218" s="7">
        <v>0</v>
      </c>
      <c r="R218" s="7">
        <v>0</v>
      </c>
    </row>
    <row r="219" spans="1:21" x14ac:dyDescent="0.25">
      <c r="B219" s="42" t="s">
        <v>190</v>
      </c>
      <c r="C219" s="11">
        <v>17</v>
      </c>
      <c r="D219" s="11">
        <v>22</v>
      </c>
      <c r="E219" s="11">
        <v>17</v>
      </c>
      <c r="F219" s="11">
        <v>17</v>
      </c>
      <c r="G219" s="11">
        <v>19</v>
      </c>
      <c r="H219" s="11">
        <v>21</v>
      </c>
      <c r="I219" s="11">
        <v>24</v>
      </c>
      <c r="J219" s="11">
        <v>25</v>
      </c>
      <c r="K219" s="11">
        <v>29</v>
      </c>
      <c r="L219" s="7">
        <v>29</v>
      </c>
      <c r="M219" s="7">
        <v>32</v>
      </c>
      <c r="N219" s="7">
        <v>24</v>
      </c>
      <c r="O219" s="7">
        <v>19</v>
      </c>
      <c r="P219" s="7">
        <v>45</v>
      </c>
      <c r="Q219" s="7">
        <v>28</v>
      </c>
      <c r="R219" s="7">
        <v>25</v>
      </c>
    </row>
    <row r="220" spans="1:21" x14ac:dyDescent="0.25">
      <c r="B220" s="42" t="s">
        <v>191</v>
      </c>
      <c r="C220" s="11">
        <v>0</v>
      </c>
      <c r="D220" s="11">
        <v>0</v>
      </c>
      <c r="E220" s="11">
        <v>16</v>
      </c>
      <c r="F220" s="11">
        <v>17</v>
      </c>
      <c r="G220" s="11">
        <v>19</v>
      </c>
      <c r="H220" s="11">
        <v>12</v>
      </c>
      <c r="I220" s="11">
        <v>17</v>
      </c>
      <c r="J220" s="11">
        <v>25</v>
      </c>
      <c r="K220" s="11">
        <v>18</v>
      </c>
      <c r="L220" s="7">
        <v>18</v>
      </c>
      <c r="M220" s="7">
        <v>23</v>
      </c>
      <c r="N220" s="7">
        <v>18</v>
      </c>
      <c r="O220" s="7">
        <v>14</v>
      </c>
      <c r="P220" s="7">
        <v>20</v>
      </c>
      <c r="Q220" s="7">
        <v>14</v>
      </c>
      <c r="R220" s="7">
        <v>17</v>
      </c>
    </row>
    <row r="221" spans="1:21" x14ac:dyDescent="0.25">
      <c r="B221" s="42" t="s">
        <v>192</v>
      </c>
      <c r="C221" s="11">
        <v>9</v>
      </c>
      <c r="D221" s="11">
        <v>7</v>
      </c>
      <c r="E221" s="11">
        <v>8</v>
      </c>
      <c r="F221" s="11">
        <v>4</v>
      </c>
      <c r="G221" s="11">
        <v>7</v>
      </c>
      <c r="H221" s="11">
        <v>11</v>
      </c>
      <c r="I221" s="11">
        <v>7</v>
      </c>
      <c r="J221" s="11">
        <v>5</v>
      </c>
      <c r="K221" s="11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</row>
    <row r="222" spans="1:21" x14ac:dyDescent="0.25">
      <c r="A222" s="16"/>
      <c r="B222" s="42" t="s">
        <v>193</v>
      </c>
      <c r="C222" s="11">
        <v>12</v>
      </c>
      <c r="D222" s="11">
        <v>8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</row>
    <row r="223" spans="1:21" x14ac:dyDescent="0.25">
      <c r="A223" s="16"/>
      <c r="B223" s="3" t="s">
        <v>47</v>
      </c>
      <c r="C223" s="10">
        <f t="shared" ref="C223:H223" si="19">SUM(C213:C217)</f>
        <v>55</v>
      </c>
      <c r="D223" s="10">
        <f>SUM(D213:D217)</f>
        <v>67</v>
      </c>
      <c r="E223" s="10">
        <f t="shared" si="19"/>
        <v>93</v>
      </c>
      <c r="F223" s="10">
        <f t="shared" si="19"/>
        <v>76</v>
      </c>
      <c r="G223" s="10">
        <f t="shared" si="19"/>
        <v>114</v>
      </c>
      <c r="H223" s="10">
        <f t="shared" si="19"/>
        <v>121</v>
      </c>
      <c r="I223" s="10">
        <f t="shared" ref="I223:Q223" si="20">I213+I215+I217</f>
        <v>87</v>
      </c>
      <c r="J223" s="10">
        <f t="shared" si="20"/>
        <v>105</v>
      </c>
      <c r="K223" s="10">
        <f t="shared" si="20"/>
        <v>102</v>
      </c>
      <c r="L223" s="10">
        <f t="shared" si="20"/>
        <v>94</v>
      </c>
      <c r="M223" s="10">
        <f t="shared" si="20"/>
        <v>91</v>
      </c>
      <c r="N223" s="10">
        <f t="shared" si="20"/>
        <v>85</v>
      </c>
      <c r="O223" s="10">
        <f t="shared" si="20"/>
        <v>65</v>
      </c>
      <c r="P223" s="10">
        <f t="shared" si="20"/>
        <v>101</v>
      </c>
      <c r="Q223" s="10">
        <f t="shared" si="20"/>
        <v>70</v>
      </c>
      <c r="R223" s="10">
        <f>R213+R215+R217</f>
        <v>66</v>
      </c>
    </row>
    <row r="224" spans="1:21" x14ac:dyDescent="0.25">
      <c r="A224" s="6" t="s">
        <v>48</v>
      </c>
      <c r="B224" s="16" t="s">
        <v>194</v>
      </c>
      <c r="C224" s="14">
        <v>11</v>
      </c>
      <c r="D224" s="7">
        <v>28</v>
      </c>
      <c r="E224" s="7">
        <v>44</v>
      </c>
      <c r="F224" s="7">
        <v>52</v>
      </c>
      <c r="G224" s="7">
        <v>62</v>
      </c>
      <c r="H224" s="7">
        <v>105</v>
      </c>
      <c r="I224" s="7">
        <v>82</v>
      </c>
      <c r="J224" s="7">
        <v>74</v>
      </c>
      <c r="K224" s="7">
        <v>66</v>
      </c>
      <c r="L224" s="7">
        <v>48</v>
      </c>
      <c r="M224" s="7">
        <v>61</v>
      </c>
      <c r="N224" s="7">
        <v>41</v>
      </c>
      <c r="O224" s="7">
        <v>36</v>
      </c>
      <c r="P224" s="7">
        <v>35</v>
      </c>
      <c r="Q224" s="7">
        <v>23</v>
      </c>
      <c r="R224" s="7">
        <v>14</v>
      </c>
    </row>
    <row r="225" spans="1:18" x14ac:dyDescent="0.25">
      <c r="A225" s="6"/>
      <c r="B225" s="43" t="s">
        <v>195</v>
      </c>
      <c r="C225" s="14"/>
      <c r="E225" s="7"/>
      <c r="G225" s="7"/>
      <c r="H225" s="7"/>
      <c r="I225" s="7"/>
      <c r="K225" s="7"/>
      <c r="P225" s="7">
        <v>31</v>
      </c>
      <c r="Q225" s="7">
        <v>11</v>
      </c>
      <c r="R225" s="7">
        <v>5</v>
      </c>
    </row>
    <row r="226" spans="1:18" x14ac:dyDescent="0.25">
      <c r="A226" s="16"/>
      <c r="B226" s="16" t="s">
        <v>196</v>
      </c>
      <c r="C226" s="14">
        <v>0</v>
      </c>
      <c r="D226" s="7">
        <v>0</v>
      </c>
      <c r="E226" s="7">
        <v>0</v>
      </c>
      <c r="F226" s="7">
        <v>1</v>
      </c>
      <c r="G226" s="7" t="s">
        <v>20</v>
      </c>
      <c r="H226" s="7">
        <v>1</v>
      </c>
      <c r="I226" s="7">
        <v>1</v>
      </c>
      <c r="J226" s="7">
        <v>1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</row>
    <row r="227" spans="1:18" x14ac:dyDescent="0.25">
      <c r="B227" s="16" t="s">
        <v>179</v>
      </c>
      <c r="C227" s="7">
        <v>4</v>
      </c>
      <c r="D227" s="7">
        <v>6</v>
      </c>
      <c r="E227" s="7">
        <v>5</v>
      </c>
      <c r="F227" s="7">
        <v>9</v>
      </c>
      <c r="G227" s="7">
        <v>3</v>
      </c>
      <c r="H227" s="7">
        <v>4</v>
      </c>
      <c r="I227" s="7">
        <v>4</v>
      </c>
      <c r="J227" s="7">
        <v>5</v>
      </c>
      <c r="K227" s="7">
        <v>2</v>
      </c>
      <c r="L227" s="7">
        <v>1</v>
      </c>
      <c r="M227" s="7">
        <v>3</v>
      </c>
      <c r="N227" s="7">
        <v>3</v>
      </c>
      <c r="O227" s="7">
        <v>1</v>
      </c>
      <c r="P227" s="7">
        <v>6</v>
      </c>
      <c r="Q227" s="7">
        <v>2</v>
      </c>
      <c r="R227" s="7">
        <v>3</v>
      </c>
    </row>
    <row r="228" spans="1:18" x14ac:dyDescent="0.25">
      <c r="B228" s="16" t="s">
        <v>197</v>
      </c>
      <c r="C228" s="14">
        <v>3</v>
      </c>
      <c r="D228" s="7">
        <v>16</v>
      </c>
      <c r="E228" s="7">
        <v>13</v>
      </c>
      <c r="F228" s="7">
        <v>7</v>
      </c>
      <c r="G228" s="7">
        <v>19</v>
      </c>
      <c r="H228" s="7">
        <v>26</v>
      </c>
      <c r="I228" s="7">
        <v>29</v>
      </c>
      <c r="J228" s="7">
        <v>15</v>
      </c>
      <c r="K228" s="7">
        <v>18</v>
      </c>
      <c r="L228" s="7">
        <v>6</v>
      </c>
      <c r="M228" s="7">
        <v>8</v>
      </c>
      <c r="N228" s="7">
        <v>4</v>
      </c>
      <c r="O228" s="7">
        <v>8</v>
      </c>
      <c r="P228" s="7">
        <v>6</v>
      </c>
      <c r="Q228" s="7">
        <v>5</v>
      </c>
      <c r="R228" s="7">
        <v>4</v>
      </c>
    </row>
    <row r="229" spans="1:18" x14ac:dyDescent="0.25">
      <c r="B229" s="43" t="s">
        <v>195</v>
      </c>
      <c r="C229" s="14"/>
      <c r="E229" s="7"/>
      <c r="G229" s="7"/>
      <c r="H229" s="7"/>
      <c r="I229" s="7"/>
      <c r="K229" s="7"/>
      <c r="P229" s="7">
        <v>6</v>
      </c>
      <c r="Q229" s="7">
        <v>2</v>
      </c>
      <c r="R229" s="7">
        <v>1</v>
      </c>
    </row>
    <row r="230" spans="1:18" x14ac:dyDescent="0.25">
      <c r="A230" s="16"/>
      <c r="B230" s="16" t="s">
        <v>198</v>
      </c>
      <c r="C230" s="14" t="s">
        <v>20</v>
      </c>
      <c r="D230" s="14" t="s">
        <v>20</v>
      </c>
      <c r="E230" s="14" t="s">
        <v>20</v>
      </c>
      <c r="F230" s="14" t="s">
        <v>20</v>
      </c>
      <c r="G230" s="14" t="s">
        <v>20</v>
      </c>
      <c r="H230" s="14" t="s">
        <v>20</v>
      </c>
      <c r="I230" s="7">
        <v>2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1</v>
      </c>
      <c r="R230" s="7">
        <v>0</v>
      </c>
    </row>
    <row r="231" spans="1:18" x14ac:dyDescent="0.25">
      <c r="A231" s="16"/>
      <c r="B231" s="9" t="s">
        <v>55</v>
      </c>
      <c r="C231" s="10">
        <f t="shared" ref="C231:K231" si="21">SUM(C224:C230)</f>
        <v>18</v>
      </c>
      <c r="D231" s="10">
        <f t="shared" si="21"/>
        <v>50</v>
      </c>
      <c r="E231" s="10">
        <f t="shared" si="21"/>
        <v>62</v>
      </c>
      <c r="F231" s="10">
        <f t="shared" si="21"/>
        <v>69</v>
      </c>
      <c r="G231" s="10">
        <f t="shared" si="21"/>
        <v>84</v>
      </c>
      <c r="H231" s="10">
        <f t="shared" si="21"/>
        <v>136</v>
      </c>
      <c r="I231" s="10">
        <f t="shared" ref="I231:Q231" si="22">I224+I226+I227+I228+I230</f>
        <v>118</v>
      </c>
      <c r="J231" s="10">
        <f t="shared" si="22"/>
        <v>95</v>
      </c>
      <c r="K231" s="10">
        <f t="shared" si="22"/>
        <v>86</v>
      </c>
      <c r="L231" s="10">
        <f t="shared" si="22"/>
        <v>55</v>
      </c>
      <c r="M231" s="10">
        <f t="shared" si="22"/>
        <v>72</v>
      </c>
      <c r="N231" s="10">
        <f t="shared" si="22"/>
        <v>48</v>
      </c>
      <c r="O231" s="10">
        <f t="shared" si="22"/>
        <v>45</v>
      </c>
      <c r="P231" s="10">
        <f t="shared" si="22"/>
        <v>47</v>
      </c>
      <c r="Q231" s="10">
        <f t="shared" si="22"/>
        <v>31</v>
      </c>
      <c r="R231" s="10">
        <f>R224+R226+R227+R228+R230</f>
        <v>21</v>
      </c>
    </row>
    <row r="232" spans="1:18" x14ac:dyDescent="0.25">
      <c r="B232" s="5" t="s">
        <v>199</v>
      </c>
      <c r="C232" s="15">
        <f t="shared" ref="C232:P232" si="23">SUM(C212+C223+C231)</f>
        <v>75</v>
      </c>
      <c r="D232" s="15">
        <f t="shared" si="23"/>
        <v>120</v>
      </c>
      <c r="E232" s="15">
        <f t="shared" si="23"/>
        <v>160</v>
      </c>
      <c r="F232" s="15">
        <f t="shared" si="23"/>
        <v>152</v>
      </c>
      <c r="G232" s="15">
        <f t="shared" si="23"/>
        <v>207</v>
      </c>
      <c r="H232" s="15">
        <f t="shared" si="23"/>
        <v>269</v>
      </c>
      <c r="I232" s="15">
        <f t="shared" si="23"/>
        <v>222</v>
      </c>
      <c r="J232" s="15">
        <f t="shared" si="23"/>
        <v>213</v>
      </c>
      <c r="K232" s="15">
        <f t="shared" si="23"/>
        <v>205</v>
      </c>
      <c r="L232" s="15">
        <f t="shared" si="23"/>
        <v>166</v>
      </c>
      <c r="M232" s="15">
        <f t="shared" si="23"/>
        <v>183</v>
      </c>
      <c r="N232" s="15">
        <f t="shared" si="23"/>
        <v>144</v>
      </c>
      <c r="O232" s="15">
        <f t="shared" si="23"/>
        <v>132</v>
      </c>
      <c r="P232" s="15">
        <f t="shared" si="23"/>
        <v>176</v>
      </c>
      <c r="Q232" s="15">
        <f t="shared" ref="Q232:R232" si="24">SUM(Q212+Q223+Q231)</f>
        <v>127</v>
      </c>
      <c r="R232" s="15">
        <f>SUM(R212+R223+R231)</f>
        <v>101</v>
      </c>
    </row>
    <row r="233" spans="1:18" x14ac:dyDescent="0.25">
      <c r="A233" s="5" t="s">
        <v>200</v>
      </c>
      <c r="B233" s="5"/>
      <c r="C233" s="15"/>
      <c r="E233" s="7"/>
      <c r="G233" s="7"/>
      <c r="H233" s="7"/>
      <c r="I233" s="7"/>
      <c r="K233" s="7"/>
    </row>
    <row r="234" spans="1:18" x14ac:dyDescent="0.25">
      <c r="A234" s="5" t="s">
        <v>17</v>
      </c>
      <c r="B234" s="16" t="s">
        <v>201</v>
      </c>
      <c r="C234" s="14"/>
      <c r="D234" s="14"/>
      <c r="E234" s="14"/>
      <c r="F234" s="14"/>
      <c r="G234" s="14"/>
      <c r="H234" s="14"/>
      <c r="I234" s="14">
        <v>1</v>
      </c>
      <c r="J234" s="7">
        <v>1</v>
      </c>
      <c r="K234" s="7">
        <v>1</v>
      </c>
      <c r="L234" s="7">
        <v>1</v>
      </c>
      <c r="M234" s="7">
        <v>4</v>
      </c>
      <c r="N234" s="7">
        <v>4</v>
      </c>
      <c r="O234" s="7">
        <v>9</v>
      </c>
      <c r="P234" s="7">
        <v>7</v>
      </c>
      <c r="Q234" s="7">
        <v>6</v>
      </c>
      <c r="R234" s="7">
        <v>7</v>
      </c>
    </row>
    <row r="235" spans="1:18" x14ac:dyDescent="0.25">
      <c r="A235" s="5"/>
      <c r="B235" s="44" t="s">
        <v>202</v>
      </c>
      <c r="C235" s="14"/>
      <c r="D235" s="14"/>
      <c r="E235" s="14"/>
      <c r="F235" s="14"/>
      <c r="G235" s="14"/>
      <c r="H235" s="14"/>
      <c r="I235" s="17">
        <v>0</v>
      </c>
      <c r="J235" s="11">
        <v>0</v>
      </c>
      <c r="K235" s="11">
        <v>0</v>
      </c>
      <c r="L235" s="7">
        <v>0</v>
      </c>
      <c r="M235" s="7">
        <v>3</v>
      </c>
      <c r="N235" s="7">
        <v>1</v>
      </c>
      <c r="O235" s="7">
        <v>4</v>
      </c>
      <c r="P235" s="7">
        <v>3</v>
      </c>
      <c r="Q235" s="7">
        <v>4</v>
      </c>
      <c r="R235" s="7">
        <v>3</v>
      </c>
    </row>
    <row r="236" spans="1:18" ht="12.75" customHeight="1" x14ac:dyDescent="0.25">
      <c r="B236" s="44" t="s">
        <v>203</v>
      </c>
      <c r="C236" s="14"/>
      <c r="D236" s="14"/>
      <c r="E236" s="14"/>
      <c r="F236" s="14"/>
      <c r="G236" s="14"/>
      <c r="H236" s="14"/>
      <c r="I236" s="17">
        <v>1</v>
      </c>
      <c r="J236" s="11">
        <v>1</v>
      </c>
      <c r="K236" s="11">
        <v>1</v>
      </c>
      <c r="L236" s="7">
        <v>1</v>
      </c>
      <c r="M236" s="7">
        <v>1</v>
      </c>
      <c r="N236" s="7">
        <v>3</v>
      </c>
      <c r="O236" s="7">
        <v>1</v>
      </c>
      <c r="P236" s="7">
        <v>2</v>
      </c>
      <c r="Q236" s="7">
        <v>1</v>
      </c>
      <c r="R236" s="7">
        <v>2</v>
      </c>
    </row>
    <row r="237" spans="1:18" x14ac:dyDescent="0.25">
      <c r="B237" s="42" t="s">
        <v>204</v>
      </c>
      <c r="O237" s="7">
        <v>4</v>
      </c>
      <c r="P237" s="7">
        <v>2</v>
      </c>
      <c r="Q237" s="7">
        <v>1</v>
      </c>
      <c r="R237" s="7">
        <v>2</v>
      </c>
    </row>
    <row r="238" spans="1:18" x14ac:dyDescent="0.25">
      <c r="A238" s="5"/>
      <c r="B238" s="12" t="s">
        <v>76</v>
      </c>
      <c r="C238" s="18"/>
      <c r="D238" s="18"/>
      <c r="E238" s="18"/>
      <c r="F238" s="18"/>
      <c r="G238" s="18"/>
      <c r="H238" s="18"/>
      <c r="I238" s="25">
        <f t="shared" ref="I238:P238" si="25">I234</f>
        <v>1</v>
      </c>
      <c r="J238" s="25">
        <f t="shared" si="25"/>
        <v>1</v>
      </c>
      <c r="K238" s="25">
        <f t="shared" si="25"/>
        <v>1</v>
      </c>
      <c r="L238" s="25">
        <f t="shared" si="25"/>
        <v>1</v>
      </c>
      <c r="M238" s="25">
        <f t="shared" si="25"/>
        <v>4</v>
      </c>
      <c r="N238" s="25">
        <f t="shared" si="25"/>
        <v>4</v>
      </c>
      <c r="O238" s="25">
        <f t="shared" si="25"/>
        <v>9</v>
      </c>
      <c r="P238" s="25">
        <f t="shared" si="25"/>
        <v>7</v>
      </c>
      <c r="Q238" s="25">
        <f t="shared" ref="Q238:R238" si="26">Q234</f>
        <v>6</v>
      </c>
      <c r="R238" s="25">
        <f t="shared" si="26"/>
        <v>7</v>
      </c>
    </row>
    <row r="239" spans="1:18" x14ac:dyDescent="0.25">
      <c r="A239" s="8" t="s">
        <v>24</v>
      </c>
      <c r="B239" s="1" t="s">
        <v>205</v>
      </c>
      <c r="C239" s="7">
        <v>34</v>
      </c>
      <c r="D239" s="7">
        <v>53</v>
      </c>
      <c r="E239" s="7">
        <v>43</v>
      </c>
      <c r="F239" s="7">
        <v>43</v>
      </c>
      <c r="G239" s="7">
        <v>54</v>
      </c>
      <c r="H239" s="7">
        <v>38</v>
      </c>
      <c r="I239" s="7">
        <v>39</v>
      </c>
      <c r="J239" s="7">
        <v>38</v>
      </c>
      <c r="K239" s="7">
        <v>47</v>
      </c>
      <c r="L239" s="7">
        <v>40</v>
      </c>
      <c r="M239" s="7">
        <v>27</v>
      </c>
      <c r="N239" s="7">
        <v>26</v>
      </c>
      <c r="O239" s="7">
        <v>37</v>
      </c>
      <c r="P239" s="7">
        <v>16</v>
      </c>
      <c r="Q239" s="7">
        <v>25</v>
      </c>
      <c r="R239" s="7">
        <v>15</v>
      </c>
    </row>
    <row r="240" spans="1:18" x14ac:dyDescent="0.25">
      <c r="B240" s="44" t="s">
        <v>206</v>
      </c>
      <c r="E240" s="7"/>
      <c r="G240" s="7"/>
      <c r="H240" s="7"/>
      <c r="I240" s="7"/>
      <c r="K240" s="11">
        <v>47</v>
      </c>
      <c r="L240" s="7">
        <v>34</v>
      </c>
      <c r="M240" s="7">
        <v>13</v>
      </c>
      <c r="N240" s="7">
        <v>2</v>
      </c>
      <c r="O240" s="7">
        <v>5</v>
      </c>
      <c r="P240" s="7">
        <v>0</v>
      </c>
      <c r="Q240" s="7">
        <v>0</v>
      </c>
      <c r="R240" s="7">
        <v>0</v>
      </c>
    </row>
    <row r="241" spans="1:18" x14ac:dyDescent="0.25">
      <c r="A241" s="8"/>
      <c r="B241" s="1" t="s">
        <v>207</v>
      </c>
      <c r="C241" s="7">
        <v>111</v>
      </c>
      <c r="D241" s="7">
        <v>130</v>
      </c>
      <c r="E241" s="7">
        <v>127</v>
      </c>
      <c r="F241" s="7">
        <v>143</v>
      </c>
      <c r="G241" s="7">
        <v>143</v>
      </c>
      <c r="H241" s="7">
        <v>86</v>
      </c>
      <c r="I241" s="7">
        <v>108</v>
      </c>
      <c r="J241" s="7">
        <v>84</v>
      </c>
      <c r="K241" s="7">
        <v>124</v>
      </c>
      <c r="L241" s="7">
        <v>132</v>
      </c>
      <c r="M241" s="7">
        <v>135</v>
      </c>
      <c r="N241" s="7">
        <v>87</v>
      </c>
      <c r="O241" s="7">
        <v>114</v>
      </c>
      <c r="P241" s="7">
        <v>121</v>
      </c>
      <c r="Q241" s="7">
        <v>142</v>
      </c>
      <c r="R241" s="7">
        <v>170</v>
      </c>
    </row>
    <row r="242" spans="1:18" x14ac:dyDescent="0.25">
      <c r="B242" s="41" t="s">
        <v>208</v>
      </c>
      <c r="E242" s="7"/>
      <c r="G242" s="7"/>
      <c r="H242" s="7"/>
      <c r="I242" s="7"/>
      <c r="K242" s="11"/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</row>
    <row r="243" spans="1:18" ht="15" customHeight="1" x14ac:dyDescent="0.25">
      <c r="B243" s="44" t="s">
        <v>209</v>
      </c>
      <c r="E243" s="7"/>
      <c r="G243" s="7"/>
      <c r="H243" s="7"/>
      <c r="I243" s="7"/>
      <c r="K243" s="11">
        <v>15</v>
      </c>
      <c r="L243" s="7">
        <v>15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</row>
    <row r="244" spans="1:18" x14ac:dyDescent="0.25">
      <c r="B244" s="41" t="s">
        <v>210</v>
      </c>
      <c r="E244" s="7"/>
      <c r="G244" s="7"/>
      <c r="H244" s="7"/>
      <c r="I244" s="7"/>
      <c r="K244" s="11"/>
      <c r="L244" s="7">
        <v>7</v>
      </c>
      <c r="M244" s="7">
        <v>52</v>
      </c>
      <c r="N244" s="7">
        <v>72</v>
      </c>
      <c r="O244" s="7">
        <v>98</v>
      </c>
      <c r="P244" s="7">
        <v>117</v>
      </c>
      <c r="Q244" s="7">
        <v>137</v>
      </c>
      <c r="R244" s="7">
        <v>154</v>
      </c>
    </row>
    <row r="245" spans="1:18" x14ac:dyDescent="0.25">
      <c r="B245" s="41" t="s">
        <v>211</v>
      </c>
      <c r="E245" s="7"/>
      <c r="G245" s="7"/>
      <c r="H245" s="7"/>
      <c r="I245" s="7"/>
      <c r="K245" s="11"/>
      <c r="L245" s="7">
        <v>0</v>
      </c>
      <c r="M245" s="7">
        <v>0</v>
      </c>
      <c r="N245" s="7">
        <v>1</v>
      </c>
      <c r="O245" s="7">
        <v>0</v>
      </c>
      <c r="P245" s="7">
        <v>0</v>
      </c>
      <c r="Q245" s="7">
        <v>0</v>
      </c>
      <c r="R245" s="7">
        <v>0</v>
      </c>
    </row>
    <row r="246" spans="1:18" x14ac:dyDescent="0.25">
      <c r="B246" s="41" t="s">
        <v>212</v>
      </c>
      <c r="E246" s="7"/>
      <c r="G246" s="7"/>
      <c r="H246" s="7"/>
      <c r="I246" s="7"/>
      <c r="K246" s="11"/>
      <c r="L246" s="7">
        <v>1</v>
      </c>
      <c r="M246" s="7">
        <v>0</v>
      </c>
      <c r="N246" s="7">
        <v>0</v>
      </c>
      <c r="O246" s="7">
        <v>0</v>
      </c>
      <c r="P246" s="7">
        <v>0</v>
      </c>
      <c r="Q246" s="7">
        <v>1</v>
      </c>
      <c r="R246" s="7">
        <v>0</v>
      </c>
    </row>
    <row r="247" spans="1:18" ht="15.75" x14ac:dyDescent="0.25">
      <c r="B247" s="45" t="s">
        <v>213</v>
      </c>
      <c r="E247" s="7"/>
      <c r="G247" s="7"/>
      <c r="H247" s="7"/>
      <c r="I247" s="7"/>
      <c r="K247" s="11"/>
      <c r="L247" s="7">
        <v>4</v>
      </c>
      <c r="M247" s="7">
        <v>12</v>
      </c>
      <c r="N247" s="7">
        <v>32</v>
      </c>
      <c r="O247" s="7">
        <v>36</v>
      </c>
      <c r="P247" s="7">
        <v>20</v>
      </c>
      <c r="Q247" s="7">
        <v>64</v>
      </c>
      <c r="R247" s="7">
        <v>142</v>
      </c>
    </row>
    <row r="248" spans="1:18" x14ac:dyDescent="0.25">
      <c r="B248" s="41" t="s">
        <v>214</v>
      </c>
      <c r="E248" s="7"/>
      <c r="G248" s="7"/>
      <c r="H248" s="7"/>
      <c r="I248" s="7"/>
      <c r="K248" s="11"/>
      <c r="L248" s="7">
        <v>0</v>
      </c>
      <c r="M248" s="7">
        <v>0</v>
      </c>
      <c r="N248" s="7">
        <v>13</v>
      </c>
      <c r="O248" s="7">
        <v>24</v>
      </c>
      <c r="P248" s="7">
        <v>16</v>
      </c>
      <c r="Q248" s="7">
        <v>56</v>
      </c>
      <c r="R248" s="7">
        <v>97</v>
      </c>
    </row>
    <row r="249" spans="1:18" x14ac:dyDescent="0.25">
      <c r="B249" s="41" t="s">
        <v>215</v>
      </c>
      <c r="E249" s="7"/>
      <c r="G249" s="7"/>
      <c r="H249" s="7"/>
      <c r="I249" s="7"/>
      <c r="K249" s="11"/>
      <c r="L249" s="7">
        <v>0</v>
      </c>
      <c r="M249" s="7">
        <v>0</v>
      </c>
      <c r="N249" s="7">
        <v>5</v>
      </c>
      <c r="O249" s="7">
        <v>1</v>
      </c>
      <c r="P249" s="7">
        <v>3</v>
      </c>
      <c r="Q249" s="7">
        <v>2</v>
      </c>
      <c r="R249" s="7">
        <v>41</v>
      </c>
    </row>
    <row r="250" spans="1:18" x14ac:dyDescent="0.25">
      <c r="B250" s="1" t="s">
        <v>202</v>
      </c>
      <c r="C250" s="7">
        <v>0</v>
      </c>
      <c r="D250" s="7">
        <v>1</v>
      </c>
      <c r="E250" s="7">
        <v>7</v>
      </c>
      <c r="F250" s="7">
        <v>12</v>
      </c>
      <c r="G250" s="7">
        <v>28</v>
      </c>
      <c r="H250" s="7">
        <v>31</v>
      </c>
      <c r="I250" s="7">
        <v>23</v>
      </c>
      <c r="J250" s="7">
        <v>20</v>
      </c>
      <c r="K250" s="7">
        <v>26</v>
      </c>
      <c r="L250" s="7">
        <v>33</v>
      </c>
      <c r="M250" s="7">
        <v>23</v>
      </c>
      <c r="N250" s="7">
        <v>20</v>
      </c>
      <c r="O250" s="7">
        <v>17</v>
      </c>
      <c r="P250" s="7">
        <v>9</v>
      </c>
      <c r="Q250" s="7">
        <v>18</v>
      </c>
      <c r="R250" s="7">
        <v>32</v>
      </c>
    </row>
    <row r="251" spans="1:18" x14ac:dyDescent="0.25">
      <c r="B251" s="54" t="s">
        <v>216</v>
      </c>
      <c r="E251" s="7"/>
      <c r="G251" s="7"/>
      <c r="H251" s="7"/>
      <c r="I251" s="7"/>
      <c r="K251" s="7"/>
      <c r="L251" s="7">
        <v>0</v>
      </c>
      <c r="M251" s="7">
        <v>0</v>
      </c>
      <c r="N251" s="7">
        <v>7</v>
      </c>
      <c r="O251" s="7">
        <v>7</v>
      </c>
      <c r="P251" s="7">
        <v>2</v>
      </c>
      <c r="Q251" s="7">
        <v>1</v>
      </c>
      <c r="R251" s="7">
        <v>0</v>
      </c>
    </row>
    <row r="252" spans="1:18" x14ac:dyDescent="0.25">
      <c r="B252" s="54" t="s">
        <v>217</v>
      </c>
      <c r="E252" s="7"/>
      <c r="G252" s="7"/>
      <c r="H252" s="7"/>
      <c r="I252" s="7"/>
      <c r="K252" s="7"/>
      <c r="L252" s="7"/>
      <c r="M252" s="7"/>
      <c r="N252" s="7"/>
      <c r="O252" s="7"/>
      <c r="P252" s="7"/>
      <c r="Q252" s="7">
        <v>1</v>
      </c>
      <c r="R252" s="7">
        <v>6</v>
      </c>
    </row>
    <row r="253" spans="1:18" ht="12" customHeight="1" x14ac:dyDescent="0.25">
      <c r="B253" s="44" t="s">
        <v>218</v>
      </c>
      <c r="E253" s="7"/>
      <c r="G253" s="7"/>
      <c r="H253" s="7"/>
      <c r="I253" s="7"/>
      <c r="K253" s="11">
        <v>19</v>
      </c>
      <c r="L253" s="7">
        <v>32</v>
      </c>
      <c r="M253" s="7">
        <v>5</v>
      </c>
      <c r="N253" s="7">
        <v>2</v>
      </c>
      <c r="O253" s="7">
        <v>2</v>
      </c>
      <c r="P253" s="7">
        <v>0</v>
      </c>
      <c r="Q253" s="7">
        <v>0</v>
      </c>
      <c r="R253" s="7">
        <v>0</v>
      </c>
    </row>
    <row r="254" spans="1:18" x14ac:dyDescent="0.25">
      <c r="B254" s="1" t="s">
        <v>219</v>
      </c>
      <c r="C254" s="7">
        <v>5</v>
      </c>
      <c r="D254" s="7">
        <v>7</v>
      </c>
      <c r="E254" s="7">
        <v>10</v>
      </c>
      <c r="F254" s="7">
        <v>10</v>
      </c>
      <c r="G254" s="7">
        <v>13</v>
      </c>
      <c r="H254" s="7">
        <v>23</v>
      </c>
      <c r="I254" s="7">
        <v>26</v>
      </c>
      <c r="J254" s="7">
        <v>20</v>
      </c>
      <c r="K254" s="7">
        <v>17</v>
      </c>
      <c r="L254" s="7">
        <v>29</v>
      </c>
      <c r="M254" s="7">
        <v>17</v>
      </c>
      <c r="N254" s="7">
        <v>11</v>
      </c>
      <c r="O254" s="7">
        <v>12</v>
      </c>
      <c r="P254" s="7">
        <v>7</v>
      </c>
      <c r="Q254" s="7">
        <v>22</v>
      </c>
      <c r="R254" s="7">
        <v>48</v>
      </c>
    </row>
    <row r="255" spans="1:18" x14ac:dyDescent="0.25">
      <c r="B255" s="1" t="s">
        <v>220</v>
      </c>
      <c r="C255" s="7">
        <v>0</v>
      </c>
      <c r="D255" s="7">
        <v>2</v>
      </c>
      <c r="E255" s="7">
        <v>2</v>
      </c>
      <c r="F255" s="7">
        <v>2</v>
      </c>
      <c r="G255" s="7">
        <v>8</v>
      </c>
      <c r="H255" s="7">
        <v>0</v>
      </c>
      <c r="I255" s="7">
        <v>4</v>
      </c>
      <c r="J255" s="7">
        <v>3</v>
      </c>
      <c r="K255" s="7">
        <v>6</v>
      </c>
      <c r="L255" s="7">
        <v>3</v>
      </c>
      <c r="M255" s="7">
        <v>1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</row>
    <row r="256" spans="1:18" x14ac:dyDescent="0.25">
      <c r="B256" s="9" t="s">
        <v>47</v>
      </c>
      <c r="C256" s="10">
        <f t="shared" ref="C256:K256" si="27">C239+C241+C250+C254+C255</f>
        <v>150</v>
      </c>
      <c r="D256" s="10">
        <f t="shared" si="27"/>
        <v>193</v>
      </c>
      <c r="E256" s="10">
        <f t="shared" si="27"/>
        <v>189</v>
      </c>
      <c r="F256" s="10">
        <f t="shared" si="27"/>
        <v>210</v>
      </c>
      <c r="G256" s="10">
        <f t="shared" si="27"/>
        <v>246</v>
      </c>
      <c r="H256" s="10">
        <f t="shared" si="27"/>
        <v>178</v>
      </c>
      <c r="I256" s="10">
        <f t="shared" si="27"/>
        <v>200</v>
      </c>
      <c r="J256" s="10">
        <f t="shared" si="27"/>
        <v>165</v>
      </c>
      <c r="K256" s="10">
        <f t="shared" si="27"/>
        <v>220</v>
      </c>
      <c r="L256" s="10">
        <f t="shared" ref="L256:Q256" si="28">L239+L241+L247+L250+L254+L255</f>
        <v>241</v>
      </c>
      <c r="M256" s="10">
        <f t="shared" si="28"/>
        <v>215</v>
      </c>
      <c r="N256" s="10">
        <f t="shared" si="28"/>
        <v>176</v>
      </c>
      <c r="O256" s="10">
        <f t="shared" si="28"/>
        <v>216</v>
      </c>
      <c r="P256" s="10">
        <f t="shared" si="28"/>
        <v>173</v>
      </c>
      <c r="Q256" s="10">
        <f t="shared" si="28"/>
        <v>271</v>
      </c>
      <c r="R256" s="10">
        <f t="shared" ref="R256" si="29">R239+R241+R247+R250+R254+R255</f>
        <v>407</v>
      </c>
    </row>
    <row r="257" spans="1:18" ht="15.75" x14ac:dyDescent="0.25">
      <c r="A257" s="8" t="s">
        <v>48</v>
      </c>
      <c r="B257" s="45" t="s">
        <v>213</v>
      </c>
      <c r="E257" s="7"/>
      <c r="G257" s="7"/>
      <c r="H257" s="7"/>
      <c r="I257" s="7">
        <v>14</v>
      </c>
      <c r="J257" s="7">
        <v>8</v>
      </c>
      <c r="K257" s="7">
        <v>9</v>
      </c>
      <c r="L257" s="7">
        <v>9</v>
      </c>
      <c r="M257" s="7">
        <v>11</v>
      </c>
      <c r="N257" s="7">
        <v>6</v>
      </c>
      <c r="O257" s="7">
        <v>18</v>
      </c>
      <c r="P257" s="7">
        <v>8</v>
      </c>
      <c r="Q257" s="7">
        <v>11</v>
      </c>
      <c r="R257" s="7">
        <v>11</v>
      </c>
    </row>
    <row r="258" spans="1:18" x14ac:dyDescent="0.25">
      <c r="B258" s="1" t="s">
        <v>221</v>
      </c>
      <c r="E258" s="7"/>
      <c r="G258" s="7"/>
      <c r="H258" s="7">
        <v>4</v>
      </c>
      <c r="I258" s="7">
        <v>1</v>
      </c>
      <c r="J258" s="7">
        <v>0</v>
      </c>
      <c r="K258" s="7">
        <v>7</v>
      </c>
      <c r="L258" s="7">
        <v>1</v>
      </c>
      <c r="M258" s="7">
        <v>2</v>
      </c>
      <c r="N258" s="7">
        <v>2</v>
      </c>
      <c r="O258" s="7">
        <v>1</v>
      </c>
      <c r="P258" s="7">
        <v>2</v>
      </c>
      <c r="Q258" s="7">
        <v>2</v>
      </c>
      <c r="R258" s="7">
        <v>3</v>
      </c>
    </row>
    <row r="259" spans="1:18" x14ac:dyDescent="0.25">
      <c r="B259" s="49" t="s">
        <v>222</v>
      </c>
      <c r="E259" s="7"/>
      <c r="G259" s="7"/>
      <c r="H259" s="7"/>
      <c r="I259" s="7"/>
      <c r="J259" s="7">
        <v>1</v>
      </c>
      <c r="K259" s="7">
        <v>2</v>
      </c>
      <c r="L259" s="7">
        <v>0</v>
      </c>
      <c r="M259" s="7">
        <v>1</v>
      </c>
      <c r="N259" s="7">
        <v>2</v>
      </c>
      <c r="O259" s="7">
        <v>1</v>
      </c>
      <c r="P259" s="7">
        <v>2</v>
      </c>
      <c r="Q259" s="7">
        <v>4</v>
      </c>
      <c r="R259" s="7">
        <v>0</v>
      </c>
    </row>
    <row r="260" spans="1:18" x14ac:dyDescent="0.25">
      <c r="B260" s="49" t="s">
        <v>223</v>
      </c>
      <c r="E260" s="7"/>
      <c r="G260" s="7"/>
      <c r="H260" s="7"/>
      <c r="I260" s="7"/>
      <c r="K260" s="7"/>
      <c r="L260" s="7">
        <v>0</v>
      </c>
      <c r="M260" s="7">
        <v>0</v>
      </c>
      <c r="N260" s="7">
        <v>0</v>
      </c>
      <c r="O260" s="7">
        <v>3</v>
      </c>
      <c r="P260" s="7">
        <v>5</v>
      </c>
      <c r="Q260" s="7">
        <v>12</v>
      </c>
      <c r="R260" s="7">
        <v>7</v>
      </c>
    </row>
    <row r="261" spans="1:18" x14ac:dyDescent="0.25">
      <c r="B261" s="49" t="s">
        <v>224</v>
      </c>
      <c r="E261" s="7"/>
      <c r="G261" s="7"/>
      <c r="H261" s="7"/>
      <c r="I261" s="7"/>
      <c r="K261" s="7"/>
      <c r="M261" s="7">
        <v>3</v>
      </c>
      <c r="N261" s="7">
        <v>2</v>
      </c>
      <c r="O261" s="7">
        <v>0</v>
      </c>
      <c r="P261" s="7">
        <v>1</v>
      </c>
      <c r="Q261" s="7">
        <v>0</v>
      </c>
      <c r="R261" s="7">
        <v>0</v>
      </c>
    </row>
    <row r="262" spans="1:18" x14ac:dyDescent="0.25">
      <c r="B262" s="49" t="s">
        <v>217</v>
      </c>
      <c r="E262" s="7"/>
      <c r="G262" s="7"/>
      <c r="H262" s="7"/>
      <c r="I262" s="7"/>
      <c r="K262" s="7"/>
      <c r="M262" s="7"/>
      <c r="N262" s="7"/>
      <c r="O262" s="7"/>
      <c r="P262" s="7"/>
      <c r="Q262" s="7"/>
      <c r="R262" s="7">
        <v>2</v>
      </c>
    </row>
    <row r="263" spans="1:18" ht="15.75" x14ac:dyDescent="0.25">
      <c r="B263" s="40" t="s">
        <v>225</v>
      </c>
      <c r="E263" s="7"/>
      <c r="G263" s="7"/>
      <c r="H263" s="7"/>
      <c r="I263" s="7">
        <v>1</v>
      </c>
      <c r="J263" s="7">
        <v>3</v>
      </c>
      <c r="K263" s="7">
        <v>8</v>
      </c>
      <c r="L263" s="7">
        <v>2</v>
      </c>
      <c r="M263" s="7">
        <v>6</v>
      </c>
      <c r="N263" s="7">
        <v>2</v>
      </c>
      <c r="O263" s="7">
        <v>1</v>
      </c>
      <c r="P263" s="7">
        <v>0</v>
      </c>
      <c r="Q263" s="7">
        <v>0</v>
      </c>
      <c r="R263" s="7">
        <v>0</v>
      </c>
    </row>
    <row r="264" spans="1:18" x14ac:dyDescent="0.25">
      <c r="B264" s="9" t="s">
        <v>55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f>H258</f>
        <v>4</v>
      </c>
      <c r="I264" s="10">
        <f>I257+I258+I263</f>
        <v>16</v>
      </c>
      <c r="J264" s="10">
        <f t="shared" ref="J264:P264" si="30">SUM(J257:J263)</f>
        <v>12</v>
      </c>
      <c r="K264" s="10">
        <f t="shared" si="30"/>
        <v>26</v>
      </c>
      <c r="L264" s="10">
        <f t="shared" si="30"/>
        <v>12</v>
      </c>
      <c r="M264" s="10">
        <f t="shared" si="30"/>
        <v>23</v>
      </c>
      <c r="N264" s="10">
        <f t="shared" si="30"/>
        <v>14</v>
      </c>
      <c r="O264" s="10">
        <f t="shared" si="30"/>
        <v>24</v>
      </c>
      <c r="P264" s="10">
        <f t="shared" si="30"/>
        <v>18</v>
      </c>
      <c r="Q264" s="10">
        <f>SUM(Q257:Q263)</f>
        <v>29</v>
      </c>
      <c r="R264" s="10">
        <f>SUM(R257:R263)</f>
        <v>23</v>
      </c>
    </row>
    <row r="265" spans="1:18" x14ac:dyDescent="0.25">
      <c r="A265" s="8"/>
      <c r="B265" s="19" t="s">
        <v>226</v>
      </c>
      <c r="C265" s="20">
        <f t="shared" ref="C265:G265" si="31">SUM(C256)</f>
        <v>150</v>
      </c>
      <c r="D265" s="20">
        <f t="shared" si="31"/>
        <v>193</v>
      </c>
      <c r="E265" s="20">
        <f t="shared" si="31"/>
        <v>189</v>
      </c>
      <c r="F265" s="20">
        <f t="shared" si="31"/>
        <v>210</v>
      </c>
      <c r="G265" s="20">
        <f t="shared" si="31"/>
        <v>246</v>
      </c>
      <c r="H265" s="20">
        <f>H256+H264</f>
        <v>182</v>
      </c>
      <c r="I265" s="20">
        <f t="shared" ref="I265:P265" si="32">I256+I264+I238</f>
        <v>217</v>
      </c>
      <c r="J265" s="20">
        <f t="shared" si="32"/>
        <v>178</v>
      </c>
      <c r="K265" s="20">
        <f t="shared" si="32"/>
        <v>247</v>
      </c>
      <c r="L265" s="20">
        <f t="shared" si="32"/>
        <v>254</v>
      </c>
      <c r="M265" s="20">
        <f t="shared" si="32"/>
        <v>242</v>
      </c>
      <c r="N265" s="20">
        <f t="shared" si="32"/>
        <v>194</v>
      </c>
      <c r="O265" s="20">
        <f t="shared" si="32"/>
        <v>249</v>
      </c>
      <c r="P265" s="20">
        <f t="shared" si="32"/>
        <v>198</v>
      </c>
      <c r="Q265" s="20">
        <f t="shared" ref="Q265" si="33">Q256+Q264+Q238</f>
        <v>306</v>
      </c>
      <c r="R265" s="20">
        <f>R256+R264+R238</f>
        <v>437</v>
      </c>
    </row>
    <row r="266" spans="1:18" x14ac:dyDescent="0.25">
      <c r="A266" s="19" t="s">
        <v>240</v>
      </c>
      <c r="B266" s="8"/>
      <c r="C266" s="2"/>
      <c r="D266" s="2"/>
      <c r="E266" s="2"/>
      <c r="F266" s="2"/>
      <c r="G266" s="2"/>
      <c r="H266" s="2"/>
      <c r="I266" s="2"/>
      <c r="J266" s="2"/>
      <c r="K266" s="2"/>
    </row>
    <row r="267" spans="1:18" x14ac:dyDescent="0.25">
      <c r="A267" s="6" t="s">
        <v>17</v>
      </c>
      <c r="B267" s="1" t="s">
        <v>241</v>
      </c>
      <c r="C267" s="7">
        <v>1</v>
      </c>
      <c r="D267" s="7">
        <v>4</v>
      </c>
      <c r="E267" s="7">
        <v>2</v>
      </c>
      <c r="F267" s="7">
        <v>4</v>
      </c>
      <c r="G267" s="7">
        <v>2</v>
      </c>
      <c r="H267" s="7">
        <v>5</v>
      </c>
      <c r="I267" s="7">
        <v>2</v>
      </c>
      <c r="J267" s="7">
        <v>3</v>
      </c>
      <c r="K267" s="7">
        <v>5</v>
      </c>
      <c r="L267" s="7">
        <v>4</v>
      </c>
      <c r="M267" s="7">
        <v>3</v>
      </c>
      <c r="N267" s="7">
        <v>4</v>
      </c>
      <c r="O267" s="7">
        <v>1</v>
      </c>
      <c r="P267" s="7">
        <v>2</v>
      </c>
      <c r="Q267" s="7">
        <v>4</v>
      </c>
      <c r="R267" s="7">
        <v>7</v>
      </c>
    </row>
    <row r="268" spans="1:18" x14ac:dyDescent="0.25">
      <c r="B268" s="42" t="s">
        <v>242</v>
      </c>
      <c r="C268" s="11">
        <v>1</v>
      </c>
      <c r="D268" s="11">
        <v>4</v>
      </c>
      <c r="E268" s="11">
        <v>2</v>
      </c>
      <c r="F268" s="11">
        <v>4</v>
      </c>
      <c r="G268" s="11">
        <v>2</v>
      </c>
      <c r="H268" s="11">
        <v>5</v>
      </c>
      <c r="I268" s="11">
        <v>2</v>
      </c>
      <c r="J268" s="11">
        <v>3</v>
      </c>
      <c r="K268" s="11">
        <v>5</v>
      </c>
      <c r="L268" s="7">
        <v>4</v>
      </c>
      <c r="M268" s="7">
        <v>3</v>
      </c>
      <c r="N268" s="7">
        <v>1</v>
      </c>
      <c r="O268" s="7">
        <v>1</v>
      </c>
      <c r="P268" s="7">
        <v>1</v>
      </c>
      <c r="Q268" s="7">
        <v>2</v>
      </c>
      <c r="R268" s="7">
        <v>3</v>
      </c>
    </row>
    <row r="269" spans="1:18" x14ac:dyDescent="0.25">
      <c r="B269" s="36" t="s">
        <v>243</v>
      </c>
      <c r="C269" s="11"/>
      <c r="D269" s="11"/>
      <c r="E269" s="11"/>
      <c r="F269" s="11"/>
      <c r="G269" s="11"/>
      <c r="H269" s="11"/>
      <c r="I269" s="11"/>
      <c r="J269" s="7">
        <v>2</v>
      </c>
      <c r="K269" s="7">
        <v>0</v>
      </c>
      <c r="L269" s="7">
        <v>1</v>
      </c>
      <c r="N269" s="7">
        <v>1</v>
      </c>
      <c r="O269" s="7">
        <v>3</v>
      </c>
      <c r="P269" s="7">
        <v>2</v>
      </c>
      <c r="Q269" s="7">
        <v>1</v>
      </c>
      <c r="R269" s="7">
        <v>0</v>
      </c>
    </row>
    <row r="270" spans="1:18" x14ac:dyDescent="0.25">
      <c r="B270" s="9" t="s">
        <v>23</v>
      </c>
      <c r="C270" s="10">
        <f>C267</f>
        <v>1</v>
      </c>
      <c r="D270" s="10">
        <f t="shared" ref="D270:H270" si="34">D267</f>
        <v>4</v>
      </c>
      <c r="E270" s="10">
        <f t="shared" si="34"/>
        <v>2</v>
      </c>
      <c r="F270" s="10">
        <f t="shared" si="34"/>
        <v>4</v>
      </c>
      <c r="G270" s="10">
        <f t="shared" si="34"/>
        <v>2</v>
      </c>
      <c r="H270" s="10">
        <f t="shared" si="34"/>
        <v>5</v>
      </c>
      <c r="I270" s="10">
        <f>I267</f>
        <v>2</v>
      </c>
      <c r="J270" s="10">
        <f t="shared" ref="J270:P270" si="35">J267+J269</f>
        <v>5</v>
      </c>
      <c r="K270" s="10">
        <f t="shared" si="35"/>
        <v>5</v>
      </c>
      <c r="L270" s="10">
        <f t="shared" si="35"/>
        <v>5</v>
      </c>
      <c r="M270" s="10">
        <f t="shared" si="35"/>
        <v>3</v>
      </c>
      <c r="N270" s="10">
        <f t="shared" si="35"/>
        <v>5</v>
      </c>
      <c r="O270" s="10">
        <f t="shared" si="35"/>
        <v>4</v>
      </c>
      <c r="P270" s="10">
        <f t="shared" si="35"/>
        <v>4</v>
      </c>
      <c r="Q270" s="10">
        <f t="shared" ref="Q270" si="36">Q267+Q269</f>
        <v>5</v>
      </c>
      <c r="R270" s="10">
        <f>R267+R269</f>
        <v>7</v>
      </c>
    </row>
    <row r="271" spans="1:18" x14ac:dyDescent="0.25">
      <c r="A271" s="8" t="s">
        <v>24</v>
      </c>
      <c r="B271" s="1" t="s">
        <v>241</v>
      </c>
      <c r="C271" s="7">
        <v>6</v>
      </c>
      <c r="D271" s="7">
        <v>2</v>
      </c>
      <c r="E271" s="7">
        <v>6</v>
      </c>
      <c r="F271" s="7">
        <v>7</v>
      </c>
      <c r="G271" s="7">
        <v>13</v>
      </c>
      <c r="H271" s="7">
        <v>4</v>
      </c>
      <c r="I271" s="7">
        <v>9</v>
      </c>
      <c r="J271" s="7">
        <v>7</v>
      </c>
      <c r="K271" s="7">
        <v>8</v>
      </c>
      <c r="L271" s="7">
        <v>9</v>
      </c>
      <c r="M271" s="7">
        <v>7</v>
      </c>
      <c r="N271" s="7">
        <v>15</v>
      </c>
      <c r="O271" s="7">
        <v>12</v>
      </c>
      <c r="P271" s="7">
        <v>2</v>
      </c>
      <c r="Q271" s="7">
        <v>8</v>
      </c>
      <c r="R271" s="7">
        <v>11</v>
      </c>
    </row>
    <row r="272" spans="1:18" x14ac:dyDescent="0.25">
      <c r="B272" s="42" t="s">
        <v>244</v>
      </c>
      <c r="E272" s="7"/>
      <c r="G272" s="7"/>
      <c r="H272" s="7"/>
      <c r="I272" s="7"/>
      <c r="K272" s="11">
        <v>2</v>
      </c>
      <c r="L272" s="7">
        <v>4</v>
      </c>
      <c r="M272" s="7">
        <v>1</v>
      </c>
      <c r="N272" s="7">
        <v>4</v>
      </c>
      <c r="O272" s="7">
        <v>3</v>
      </c>
      <c r="P272" s="7">
        <v>1</v>
      </c>
      <c r="Q272" s="7">
        <v>1</v>
      </c>
      <c r="R272" s="7">
        <v>4</v>
      </c>
    </row>
    <row r="273" spans="1:18" x14ac:dyDescent="0.25">
      <c r="B273" s="36" t="s">
        <v>243</v>
      </c>
      <c r="C273" s="7">
        <v>0</v>
      </c>
      <c r="D273" s="7">
        <v>2</v>
      </c>
      <c r="E273" s="7">
        <v>1</v>
      </c>
      <c r="F273" s="7">
        <v>1</v>
      </c>
      <c r="G273" s="7">
        <v>1</v>
      </c>
      <c r="H273" s="7">
        <v>2</v>
      </c>
      <c r="I273" s="7">
        <v>1</v>
      </c>
      <c r="J273" s="7">
        <v>2</v>
      </c>
      <c r="K273" s="7">
        <v>0</v>
      </c>
      <c r="L273" s="7">
        <v>2</v>
      </c>
      <c r="M273" s="7">
        <v>0</v>
      </c>
      <c r="N273" s="7">
        <v>8</v>
      </c>
      <c r="O273" s="7">
        <v>2</v>
      </c>
      <c r="P273" s="7">
        <v>1</v>
      </c>
      <c r="Q273" s="7">
        <v>3</v>
      </c>
      <c r="R273" s="7">
        <v>1</v>
      </c>
    </row>
    <row r="274" spans="1:18" x14ac:dyDescent="0.25">
      <c r="B274" s="36" t="s">
        <v>245</v>
      </c>
      <c r="E274" s="7"/>
      <c r="G274" s="7"/>
      <c r="H274" s="7"/>
      <c r="I274" s="7"/>
      <c r="K274" s="7"/>
      <c r="L274" s="7">
        <v>7</v>
      </c>
      <c r="M274" s="7">
        <v>6</v>
      </c>
      <c r="N274" s="7">
        <v>9</v>
      </c>
      <c r="O274" s="7">
        <v>9</v>
      </c>
      <c r="P274" s="7">
        <v>9</v>
      </c>
      <c r="Q274" s="7">
        <v>14</v>
      </c>
      <c r="R274" s="7">
        <v>11</v>
      </c>
    </row>
    <row r="275" spans="1:18" x14ac:dyDescent="0.25">
      <c r="B275" s="9" t="s">
        <v>47</v>
      </c>
      <c r="C275" s="10">
        <f t="shared" ref="C275:I275" si="37">SUM(C271:C273)</f>
        <v>6</v>
      </c>
      <c r="D275" s="10">
        <f t="shared" si="37"/>
        <v>4</v>
      </c>
      <c r="E275" s="10">
        <f t="shared" si="37"/>
        <v>7</v>
      </c>
      <c r="F275" s="10">
        <f t="shared" si="37"/>
        <v>8</v>
      </c>
      <c r="G275" s="10">
        <f t="shared" si="37"/>
        <v>14</v>
      </c>
      <c r="H275" s="10">
        <f t="shared" si="37"/>
        <v>6</v>
      </c>
      <c r="I275" s="10">
        <f t="shared" si="37"/>
        <v>10</v>
      </c>
      <c r="J275" s="10">
        <f>SUM(J271:J273)</f>
        <v>9</v>
      </c>
      <c r="K275" s="10">
        <f>K271+K273</f>
        <v>8</v>
      </c>
      <c r="L275" s="10">
        <f t="shared" ref="L275:Q275" si="38">L271+L273+L274</f>
        <v>18</v>
      </c>
      <c r="M275" s="10">
        <f t="shared" si="38"/>
        <v>13</v>
      </c>
      <c r="N275" s="10">
        <f t="shared" si="38"/>
        <v>32</v>
      </c>
      <c r="O275" s="10">
        <f t="shared" si="38"/>
        <v>23</v>
      </c>
      <c r="P275" s="10">
        <f t="shared" si="38"/>
        <v>12</v>
      </c>
      <c r="Q275" s="10">
        <f t="shared" si="38"/>
        <v>25</v>
      </c>
      <c r="R275" s="10">
        <f t="shared" ref="R275" si="39">R271+R273+R274</f>
        <v>23</v>
      </c>
    </row>
    <row r="276" spans="1:18" ht="19.5" customHeight="1" x14ac:dyDescent="0.25">
      <c r="A276" s="6" t="s">
        <v>48</v>
      </c>
      <c r="B276" s="37" t="s">
        <v>246</v>
      </c>
      <c r="C276" s="2"/>
      <c r="D276" s="2"/>
      <c r="E276" s="2"/>
      <c r="F276" s="2"/>
      <c r="G276" s="2"/>
      <c r="H276" s="2"/>
      <c r="I276" s="2"/>
      <c r="J276" s="7">
        <v>1</v>
      </c>
      <c r="K276" s="7">
        <v>0</v>
      </c>
      <c r="L276" s="7">
        <v>3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1</v>
      </c>
    </row>
    <row r="277" spans="1:18" x14ac:dyDescent="0.25">
      <c r="B277" s="37" t="s">
        <v>247</v>
      </c>
      <c r="C277" s="2"/>
      <c r="D277" s="2"/>
      <c r="E277" s="2"/>
      <c r="F277" s="2"/>
      <c r="G277" s="2"/>
      <c r="H277" s="2"/>
      <c r="I277" s="2"/>
      <c r="K277" s="7"/>
      <c r="L277" s="7">
        <v>1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</row>
    <row r="278" spans="1:18" x14ac:dyDescent="0.25">
      <c r="A278" s="6"/>
      <c r="B278" s="9" t="s">
        <v>55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f>SUM(J276)</f>
        <v>1</v>
      </c>
      <c r="K278" s="10">
        <f>SUM(K276)</f>
        <v>0</v>
      </c>
      <c r="L278" s="10">
        <f>SUM(L276:L277)</f>
        <v>4</v>
      </c>
      <c r="M278" s="10">
        <f>SUM(M276:M277)</f>
        <v>0</v>
      </c>
      <c r="N278" s="10">
        <v>0</v>
      </c>
      <c r="O278" s="10">
        <f>SUM(O276:O277)</f>
        <v>0</v>
      </c>
      <c r="P278" s="10">
        <f>SUM(P276:P277)</f>
        <v>0</v>
      </c>
      <c r="Q278" s="10">
        <f>SUM(Q276:Q277)</f>
        <v>0</v>
      </c>
      <c r="R278" s="10">
        <f>SUM(R276:R277)</f>
        <v>1</v>
      </c>
    </row>
    <row r="279" spans="1:18" x14ac:dyDescent="0.25">
      <c r="A279" s="6"/>
      <c r="B279" s="8" t="s">
        <v>248</v>
      </c>
      <c r="C279" s="2">
        <f t="shared" ref="C279:I279" si="40">C275+C270</f>
        <v>7</v>
      </c>
      <c r="D279" s="2">
        <f t="shared" si="40"/>
        <v>8</v>
      </c>
      <c r="E279" s="2">
        <f t="shared" si="40"/>
        <v>9</v>
      </c>
      <c r="F279" s="2">
        <f t="shared" si="40"/>
        <v>12</v>
      </c>
      <c r="G279" s="2">
        <f t="shared" si="40"/>
        <v>16</v>
      </c>
      <c r="H279" s="2">
        <f t="shared" si="40"/>
        <v>11</v>
      </c>
      <c r="I279" s="2">
        <f t="shared" si="40"/>
        <v>12</v>
      </c>
      <c r="J279" s="2">
        <f t="shared" ref="J279:P279" si="41">J278+J275+J270</f>
        <v>15</v>
      </c>
      <c r="K279" s="2">
        <f t="shared" si="41"/>
        <v>13</v>
      </c>
      <c r="L279" s="2">
        <f t="shared" si="41"/>
        <v>27</v>
      </c>
      <c r="M279" s="2">
        <f t="shared" si="41"/>
        <v>16</v>
      </c>
      <c r="N279" s="2">
        <f t="shared" si="41"/>
        <v>37</v>
      </c>
      <c r="O279" s="2">
        <f t="shared" si="41"/>
        <v>27</v>
      </c>
      <c r="P279" s="2">
        <f t="shared" si="41"/>
        <v>16</v>
      </c>
      <c r="Q279" s="2">
        <f t="shared" ref="Q279:R279" si="42">Q278+Q275+Q270</f>
        <v>30</v>
      </c>
      <c r="R279" s="2">
        <f>R278+R275+R270</f>
        <v>31</v>
      </c>
    </row>
    <row r="280" spans="1:18" x14ac:dyDescent="0.25">
      <c r="A280" s="34" t="s">
        <v>249</v>
      </c>
      <c r="E280" s="7"/>
      <c r="G280" s="7"/>
      <c r="H280" s="7"/>
      <c r="I280" s="7"/>
      <c r="K280" s="7"/>
    </row>
    <row r="281" spans="1:18" x14ac:dyDescent="0.25">
      <c r="A281" s="34"/>
      <c r="B281" s="39" t="s">
        <v>274</v>
      </c>
      <c r="E281" s="7"/>
      <c r="G281" s="7"/>
      <c r="H281" s="7"/>
      <c r="I281" s="7"/>
      <c r="K281" s="7"/>
      <c r="R281" s="57">
        <f>R6</f>
        <v>5</v>
      </c>
    </row>
    <row r="282" spans="1:18" x14ac:dyDescent="0.25">
      <c r="B282" s="1" t="s">
        <v>250</v>
      </c>
      <c r="E282" s="7"/>
      <c r="G282" s="7"/>
      <c r="H282" s="7"/>
      <c r="I282" s="7"/>
      <c r="K282" s="7"/>
      <c r="O282" s="7">
        <v>2</v>
      </c>
      <c r="P282" s="7">
        <f t="shared" ref="P282:R283" si="43">P66</f>
        <v>1</v>
      </c>
      <c r="Q282" s="7">
        <f t="shared" si="43"/>
        <v>0</v>
      </c>
      <c r="R282" s="7">
        <f t="shared" si="43"/>
        <v>3</v>
      </c>
    </row>
    <row r="283" spans="1:18" x14ac:dyDescent="0.25">
      <c r="A283" s="19"/>
      <c r="B283" s="1" t="s">
        <v>251</v>
      </c>
      <c r="C283" s="7">
        <f t="shared" ref="C283:O283" si="44">C67</f>
        <v>2</v>
      </c>
      <c r="D283" s="7">
        <f t="shared" si="44"/>
        <v>3</v>
      </c>
      <c r="E283" s="7">
        <f t="shared" si="44"/>
        <v>4</v>
      </c>
      <c r="F283" s="7">
        <f t="shared" si="44"/>
        <v>3</v>
      </c>
      <c r="G283" s="7">
        <f t="shared" si="44"/>
        <v>1</v>
      </c>
      <c r="H283" s="7">
        <f t="shared" si="44"/>
        <v>6</v>
      </c>
      <c r="I283" s="7">
        <f t="shared" si="44"/>
        <v>2</v>
      </c>
      <c r="J283" s="7">
        <f t="shared" si="44"/>
        <v>5</v>
      </c>
      <c r="K283" s="7">
        <f t="shared" si="44"/>
        <v>5</v>
      </c>
      <c r="L283" s="7">
        <f t="shared" si="44"/>
        <v>6</v>
      </c>
      <c r="M283" s="7">
        <f t="shared" si="44"/>
        <v>2</v>
      </c>
      <c r="N283" s="7">
        <f t="shared" si="44"/>
        <v>3</v>
      </c>
      <c r="O283" s="7">
        <f t="shared" si="44"/>
        <v>6</v>
      </c>
      <c r="P283" s="7">
        <f t="shared" si="43"/>
        <v>9</v>
      </c>
      <c r="Q283" s="7">
        <f t="shared" si="43"/>
        <v>5</v>
      </c>
      <c r="R283" s="7">
        <f t="shared" si="43"/>
        <v>9</v>
      </c>
    </row>
    <row r="284" spans="1:18" x14ac:dyDescent="0.25">
      <c r="A284" s="19"/>
      <c r="B284" s="1" t="s">
        <v>252</v>
      </c>
      <c r="E284" s="7"/>
      <c r="G284" s="7">
        <v>0</v>
      </c>
      <c r="H284" s="7">
        <v>0</v>
      </c>
      <c r="I284" s="7">
        <v>1</v>
      </c>
      <c r="J284" s="7">
        <v>0</v>
      </c>
      <c r="K284" s="7">
        <v>0</v>
      </c>
      <c r="L284" s="7">
        <v>0</v>
      </c>
      <c r="M284" s="7">
        <v>1</v>
      </c>
      <c r="N284" s="7">
        <f>N68</f>
        <v>2</v>
      </c>
      <c r="O284" s="7">
        <f>O70</f>
        <v>0</v>
      </c>
      <c r="P284" s="7">
        <f>P70</f>
        <v>0</v>
      </c>
      <c r="Q284" s="7">
        <f>Q70</f>
        <v>0</v>
      </c>
      <c r="R284" s="7">
        <f>R70</f>
        <v>1</v>
      </c>
    </row>
    <row r="285" spans="1:18" x14ac:dyDescent="0.25">
      <c r="A285" s="19"/>
      <c r="B285" s="1" t="s">
        <v>253</v>
      </c>
      <c r="E285" s="7"/>
      <c r="G285" s="7"/>
      <c r="H285" s="7"/>
      <c r="I285" s="7">
        <v>1</v>
      </c>
      <c r="J285" s="7">
        <v>1</v>
      </c>
      <c r="K285" s="7">
        <v>1</v>
      </c>
      <c r="L285" s="7">
        <v>1</v>
      </c>
      <c r="M285" s="7">
        <v>4</v>
      </c>
      <c r="N285" s="7">
        <f>N234</f>
        <v>4</v>
      </c>
      <c r="O285" s="7">
        <f>O234</f>
        <v>9</v>
      </c>
      <c r="P285" s="7">
        <f>P234</f>
        <v>7</v>
      </c>
      <c r="Q285" s="7">
        <f>Q234</f>
        <v>6</v>
      </c>
      <c r="R285" s="7">
        <f>R234</f>
        <v>7</v>
      </c>
    </row>
    <row r="286" spans="1:18" x14ac:dyDescent="0.25">
      <c r="A286" s="19"/>
      <c r="B286" s="1" t="s">
        <v>254</v>
      </c>
      <c r="C286" s="7">
        <f t="shared" ref="C286:R286" si="45">C71</f>
        <v>2</v>
      </c>
      <c r="D286" s="7">
        <f t="shared" si="45"/>
        <v>2</v>
      </c>
      <c r="E286" s="7">
        <f t="shared" si="45"/>
        <v>4</v>
      </c>
      <c r="F286" s="7">
        <f t="shared" si="45"/>
        <v>5</v>
      </c>
      <c r="G286" s="7">
        <f t="shared" si="45"/>
        <v>1</v>
      </c>
      <c r="H286" s="7">
        <f t="shared" si="45"/>
        <v>4</v>
      </c>
      <c r="I286" s="7">
        <f t="shared" si="45"/>
        <v>4</v>
      </c>
      <c r="J286" s="7">
        <f t="shared" si="45"/>
        <v>2</v>
      </c>
      <c r="K286" s="7">
        <f t="shared" si="45"/>
        <v>2</v>
      </c>
      <c r="L286" s="7">
        <f t="shared" si="45"/>
        <v>6</v>
      </c>
      <c r="M286" s="7">
        <f t="shared" si="45"/>
        <v>4</v>
      </c>
      <c r="N286" s="7">
        <f t="shared" si="45"/>
        <v>1</v>
      </c>
      <c r="O286" s="7">
        <f t="shared" si="45"/>
        <v>1</v>
      </c>
      <c r="P286" s="7">
        <f t="shared" si="45"/>
        <v>5</v>
      </c>
      <c r="Q286" s="7">
        <f t="shared" si="45"/>
        <v>4</v>
      </c>
      <c r="R286" s="7">
        <f t="shared" si="45"/>
        <v>3</v>
      </c>
    </row>
    <row r="287" spans="1:18" x14ac:dyDescent="0.25">
      <c r="A287" s="19"/>
      <c r="B287" s="1" t="s">
        <v>255</v>
      </c>
      <c r="C287" s="7">
        <f t="shared" ref="C287:R287" si="46">C5</f>
        <v>8</v>
      </c>
      <c r="D287" s="7">
        <f t="shared" si="46"/>
        <v>4</v>
      </c>
      <c r="E287" s="7">
        <f t="shared" si="46"/>
        <v>9</v>
      </c>
      <c r="F287" s="7">
        <f t="shared" si="46"/>
        <v>8</v>
      </c>
      <c r="G287" s="7">
        <f t="shared" si="46"/>
        <v>6</v>
      </c>
      <c r="H287" s="7">
        <f t="shared" si="46"/>
        <v>11</v>
      </c>
      <c r="I287" s="7">
        <f t="shared" si="46"/>
        <v>5</v>
      </c>
      <c r="J287" s="7">
        <f t="shared" si="46"/>
        <v>6</v>
      </c>
      <c r="K287" s="7">
        <f t="shared" si="46"/>
        <v>9</v>
      </c>
      <c r="L287" s="7">
        <f t="shared" si="46"/>
        <v>7</v>
      </c>
      <c r="M287" s="7">
        <f t="shared" si="46"/>
        <v>14</v>
      </c>
      <c r="N287" s="7">
        <f t="shared" si="46"/>
        <v>4</v>
      </c>
      <c r="O287" s="7">
        <f t="shared" si="46"/>
        <v>5</v>
      </c>
      <c r="P287" s="7">
        <f t="shared" si="46"/>
        <v>7</v>
      </c>
      <c r="Q287" s="7">
        <f t="shared" si="46"/>
        <v>7</v>
      </c>
      <c r="R287" s="7">
        <f t="shared" si="46"/>
        <v>9</v>
      </c>
    </row>
    <row r="288" spans="1:18" x14ac:dyDescent="0.25">
      <c r="A288" s="8"/>
      <c r="B288" s="1" t="s">
        <v>256</v>
      </c>
      <c r="C288" s="7">
        <f t="shared" ref="C288:R288" si="47">C78</f>
        <v>1</v>
      </c>
      <c r="D288" s="7">
        <f t="shared" si="47"/>
        <v>1</v>
      </c>
      <c r="E288" s="7">
        <f t="shared" si="47"/>
        <v>7</v>
      </c>
      <c r="F288" s="7">
        <f t="shared" si="47"/>
        <v>0</v>
      </c>
      <c r="G288" s="7">
        <f t="shared" si="47"/>
        <v>4</v>
      </c>
      <c r="H288" s="7">
        <f t="shared" si="47"/>
        <v>2</v>
      </c>
      <c r="I288" s="7">
        <f t="shared" si="47"/>
        <v>4</v>
      </c>
      <c r="J288" s="7">
        <f t="shared" si="47"/>
        <v>7</v>
      </c>
      <c r="K288" s="7">
        <f t="shared" si="47"/>
        <v>7</v>
      </c>
      <c r="L288" s="7">
        <f t="shared" si="47"/>
        <v>4</v>
      </c>
      <c r="M288" s="7">
        <f t="shared" si="47"/>
        <v>9</v>
      </c>
      <c r="N288" s="7">
        <f t="shared" si="47"/>
        <v>7</v>
      </c>
      <c r="O288" s="7">
        <f t="shared" si="47"/>
        <v>4</v>
      </c>
      <c r="P288" s="7">
        <f t="shared" si="47"/>
        <v>4</v>
      </c>
      <c r="Q288" s="7">
        <f t="shared" si="47"/>
        <v>6</v>
      </c>
      <c r="R288" s="7">
        <f t="shared" si="47"/>
        <v>3</v>
      </c>
    </row>
    <row r="289" spans="1:18" x14ac:dyDescent="0.25">
      <c r="B289" s="1" t="s">
        <v>257</v>
      </c>
      <c r="E289" s="7"/>
      <c r="G289" s="7"/>
      <c r="H289" s="7"/>
      <c r="I289" s="7"/>
      <c r="J289" s="7">
        <f t="shared" ref="J289:R289" si="48">J80</f>
        <v>0</v>
      </c>
      <c r="K289" s="7">
        <f t="shared" si="48"/>
        <v>0</v>
      </c>
      <c r="L289" s="7">
        <f t="shared" si="48"/>
        <v>0</v>
      </c>
      <c r="M289" s="7">
        <f t="shared" si="48"/>
        <v>0</v>
      </c>
      <c r="N289" s="7">
        <f t="shared" si="48"/>
        <v>0</v>
      </c>
      <c r="O289" s="7">
        <f t="shared" si="48"/>
        <v>1</v>
      </c>
      <c r="P289" s="7">
        <f t="shared" si="48"/>
        <v>0</v>
      </c>
      <c r="Q289" s="7">
        <f t="shared" si="48"/>
        <v>4</v>
      </c>
      <c r="R289" s="7">
        <f t="shared" si="48"/>
        <v>0</v>
      </c>
    </row>
    <row r="290" spans="1:18" x14ac:dyDescent="0.25">
      <c r="B290" s="1" t="s">
        <v>258</v>
      </c>
      <c r="E290" s="7"/>
      <c r="G290" s="7"/>
      <c r="H290" s="7"/>
      <c r="I290" s="7"/>
      <c r="J290" s="7">
        <f t="shared" ref="J290:R290" si="49">J99</f>
        <v>0</v>
      </c>
      <c r="K290" s="7">
        <f t="shared" si="49"/>
        <v>4</v>
      </c>
      <c r="L290" s="7">
        <f t="shared" si="49"/>
        <v>6</v>
      </c>
      <c r="M290" s="7">
        <f t="shared" si="49"/>
        <v>5</v>
      </c>
      <c r="N290" s="7">
        <f t="shared" si="49"/>
        <v>7</v>
      </c>
      <c r="O290" s="7">
        <f t="shared" si="49"/>
        <v>8</v>
      </c>
      <c r="P290" s="7">
        <f t="shared" si="49"/>
        <v>9</v>
      </c>
      <c r="Q290" s="7">
        <f t="shared" si="49"/>
        <v>8</v>
      </c>
      <c r="R290" s="7">
        <f t="shared" si="49"/>
        <v>7</v>
      </c>
    </row>
    <row r="291" spans="1:18" x14ac:dyDescent="0.25">
      <c r="B291" s="1" t="s">
        <v>259</v>
      </c>
      <c r="E291" s="7"/>
      <c r="G291" s="7"/>
      <c r="H291" s="7"/>
      <c r="I291" s="7"/>
      <c r="J291" s="7">
        <v>1</v>
      </c>
      <c r="K291" s="7">
        <v>1</v>
      </c>
      <c r="L291" s="7">
        <v>5</v>
      </c>
      <c r="M291" s="7">
        <v>2</v>
      </c>
      <c r="N291" s="7">
        <f>N7</f>
        <v>4</v>
      </c>
      <c r="O291" s="7">
        <f>O7</f>
        <v>6</v>
      </c>
      <c r="P291" s="7">
        <f>P7</f>
        <v>1</v>
      </c>
      <c r="Q291" s="7">
        <f>Q7</f>
        <v>2</v>
      </c>
      <c r="R291" s="7">
        <f>R7</f>
        <v>2</v>
      </c>
    </row>
    <row r="292" spans="1:18" x14ac:dyDescent="0.25">
      <c r="B292" s="46" t="s">
        <v>89</v>
      </c>
      <c r="E292" s="7"/>
      <c r="G292" s="7"/>
      <c r="H292" s="7"/>
      <c r="I292" s="7"/>
      <c r="J292" s="7">
        <f t="shared" ref="J292:R292" si="50">J102</f>
        <v>0</v>
      </c>
      <c r="K292" s="7">
        <f t="shared" si="50"/>
        <v>0</v>
      </c>
      <c r="L292" s="7">
        <f t="shared" si="50"/>
        <v>0</v>
      </c>
      <c r="M292" s="7">
        <f t="shared" si="50"/>
        <v>0</v>
      </c>
      <c r="N292" s="7">
        <f t="shared" si="50"/>
        <v>0</v>
      </c>
      <c r="O292" s="7">
        <f t="shared" si="50"/>
        <v>3</v>
      </c>
      <c r="P292" s="7">
        <f t="shared" si="50"/>
        <v>2</v>
      </c>
      <c r="Q292" s="7">
        <f t="shared" si="50"/>
        <v>2</v>
      </c>
      <c r="R292" s="7">
        <f t="shared" si="50"/>
        <v>2</v>
      </c>
    </row>
    <row r="293" spans="1:18" x14ac:dyDescent="0.25">
      <c r="B293" s="46" t="s">
        <v>260</v>
      </c>
      <c r="E293" s="7"/>
      <c r="G293" s="7"/>
      <c r="H293" s="7"/>
      <c r="I293" s="7"/>
      <c r="J293" s="7">
        <f t="shared" ref="J293:R293" si="51">J106</f>
        <v>2</v>
      </c>
      <c r="K293" s="7">
        <f t="shared" si="51"/>
        <v>4</v>
      </c>
      <c r="L293" s="7">
        <f t="shared" si="51"/>
        <v>2</v>
      </c>
      <c r="M293" s="7">
        <f t="shared" si="51"/>
        <v>0</v>
      </c>
      <c r="N293" s="7">
        <f t="shared" si="51"/>
        <v>0</v>
      </c>
      <c r="O293" s="7">
        <f t="shared" si="51"/>
        <v>1</v>
      </c>
      <c r="P293" s="7">
        <f t="shared" si="51"/>
        <v>0</v>
      </c>
      <c r="Q293" s="7">
        <f t="shared" si="51"/>
        <v>1</v>
      </c>
      <c r="R293" s="7">
        <f t="shared" si="51"/>
        <v>1</v>
      </c>
    </row>
    <row r="294" spans="1:18" x14ac:dyDescent="0.25">
      <c r="B294" s="16" t="s">
        <v>261</v>
      </c>
      <c r="C294" s="14">
        <f>C115</f>
        <v>9</v>
      </c>
      <c r="D294" s="14">
        <f>D115</f>
        <v>11</v>
      </c>
      <c r="E294" s="7">
        <f t="shared" ref="E294:M294" si="52">E106</f>
        <v>12</v>
      </c>
      <c r="F294" s="7">
        <f t="shared" si="52"/>
        <v>12</v>
      </c>
      <c r="G294" s="7">
        <f t="shared" si="52"/>
        <v>10</v>
      </c>
      <c r="H294" s="7">
        <f t="shared" si="52"/>
        <v>11</v>
      </c>
      <c r="I294" s="7">
        <f t="shared" si="52"/>
        <v>9</v>
      </c>
      <c r="J294" s="7">
        <f t="shared" si="52"/>
        <v>2</v>
      </c>
      <c r="K294" s="7">
        <f t="shared" si="52"/>
        <v>4</v>
      </c>
      <c r="L294" s="7">
        <f t="shared" si="52"/>
        <v>2</v>
      </c>
      <c r="M294" s="7">
        <f t="shared" si="52"/>
        <v>0</v>
      </c>
      <c r="N294" s="7">
        <f t="shared" ref="N294:R295" si="53">N111</f>
        <v>0</v>
      </c>
      <c r="O294" s="7">
        <f t="shared" si="53"/>
        <v>0</v>
      </c>
      <c r="P294" s="7">
        <f t="shared" si="53"/>
        <v>0</v>
      </c>
      <c r="Q294" s="7">
        <f t="shared" si="53"/>
        <v>2</v>
      </c>
      <c r="R294" s="7">
        <f t="shared" si="53"/>
        <v>0</v>
      </c>
    </row>
    <row r="295" spans="1:18" ht="14.45" customHeight="1" x14ac:dyDescent="0.25">
      <c r="A295" s="16"/>
      <c r="B295" s="37" t="s">
        <v>99</v>
      </c>
      <c r="E295" s="7"/>
      <c r="G295" s="7"/>
      <c r="H295" s="7"/>
      <c r="I295" s="7"/>
      <c r="J295" s="7">
        <v>3</v>
      </c>
      <c r="K295" s="7">
        <v>2</v>
      </c>
      <c r="L295" s="7">
        <v>2</v>
      </c>
      <c r="M295" s="7">
        <v>3</v>
      </c>
      <c r="N295" s="7">
        <f t="shared" si="53"/>
        <v>11</v>
      </c>
      <c r="O295" s="7">
        <f t="shared" si="53"/>
        <v>11</v>
      </c>
      <c r="P295" s="7">
        <f t="shared" si="53"/>
        <v>5</v>
      </c>
      <c r="Q295" s="7">
        <f t="shared" si="53"/>
        <v>1</v>
      </c>
      <c r="R295" s="7">
        <f t="shared" si="53"/>
        <v>4</v>
      </c>
    </row>
    <row r="296" spans="1:18" x14ac:dyDescent="0.25">
      <c r="B296" s="1" t="s">
        <v>262</v>
      </c>
      <c r="C296" s="7">
        <f t="shared" ref="C296:P296" si="54">C267</f>
        <v>1</v>
      </c>
      <c r="D296" s="7">
        <f t="shared" si="54"/>
        <v>4</v>
      </c>
      <c r="E296" s="7">
        <f t="shared" si="54"/>
        <v>2</v>
      </c>
      <c r="F296" s="7">
        <f t="shared" si="54"/>
        <v>4</v>
      </c>
      <c r="G296" s="7">
        <f t="shared" si="54"/>
        <v>2</v>
      </c>
      <c r="H296" s="7">
        <f t="shared" si="54"/>
        <v>5</v>
      </c>
      <c r="I296" s="7">
        <f t="shared" si="54"/>
        <v>2</v>
      </c>
      <c r="J296" s="7">
        <f t="shared" si="54"/>
        <v>3</v>
      </c>
      <c r="K296" s="7">
        <f t="shared" si="54"/>
        <v>5</v>
      </c>
      <c r="L296" s="7">
        <f t="shared" si="54"/>
        <v>4</v>
      </c>
      <c r="M296" s="7">
        <f t="shared" si="54"/>
        <v>3</v>
      </c>
      <c r="N296" s="7">
        <f t="shared" si="54"/>
        <v>4</v>
      </c>
      <c r="O296" s="7">
        <f t="shared" si="54"/>
        <v>1</v>
      </c>
      <c r="P296" s="7">
        <f t="shared" si="54"/>
        <v>2</v>
      </c>
      <c r="Q296" s="7">
        <f>Q267</f>
        <v>4</v>
      </c>
      <c r="R296" s="7">
        <f>R267</f>
        <v>7</v>
      </c>
    </row>
    <row r="297" spans="1:18" x14ac:dyDescent="0.25">
      <c r="A297" s="8"/>
      <c r="B297" s="16" t="s">
        <v>178</v>
      </c>
      <c r="C297" s="14"/>
      <c r="D297" s="14"/>
      <c r="E297" s="14"/>
      <c r="F297" s="14"/>
      <c r="G297" s="14"/>
      <c r="H297" s="14">
        <v>0</v>
      </c>
      <c r="I297" s="14">
        <v>0</v>
      </c>
      <c r="J297" s="7">
        <v>0</v>
      </c>
      <c r="K297" s="7">
        <v>0</v>
      </c>
      <c r="L297" s="7">
        <v>2</v>
      </c>
      <c r="M297" s="7">
        <v>2</v>
      </c>
      <c r="N297" s="7">
        <f>N202</f>
        <v>0</v>
      </c>
      <c r="O297" s="7">
        <f>O202</f>
        <v>2</v>
      </c>
      <c r="P297" s="7">
        <f>P202</f>
        <v>3</v>
      </c>
      <c r="Q297" s="7">
        <f>Q202</f>
        <v>0</v>
      </c>
      <c r="R297" s="7">
        <f>R202</f>
        <v>0</v>
      </c>
    </row>
    <row r="298" spans="1:18" x14ac:dyDescent="0.25">
      <c r="A298" s="6"/>
      <c r="B298" s="1" t="s">
        <v>263</v>
      </c>
      <c r="C298" s="7">
        <f t="shared" ref="C298:O298" si="55">C203</f>
        <v>3</v>
      </c>
      <c r="D298" s="7">
        <f t="shared" si="55"/>
        <v>6</v>
      </c>
      <c r="E298" s="7">
        <f t="shared" si="55"/>
        <v>3</v>
      </c>
      <c r="F298" s="7">
        <f t="shared" si="55"/>
        <v>2</v>
      </c>
      <c r="G298" s="7">
        <f t="shared" si="55"/>
        <v>2</v>
      </c>
      <c r="H298" s="7">
        <f t="shared" si="55"/>
        <v>5</v>
      </c>
      <c r="I298" s="7">
        <f t="shared" si="55"/>
        <v>1</v>
      </c>
      <c r="J298" s="7">
        <f t="shared" si="55"/>
        <v>7</v>
      </c>
      <c r="K298" s="7">
        <f t="shared" si="55"/>
        <v>8</v>
      </c>
      <c r="L298" s="7">
        <f t="shared" si="55"/>
        <v>5</v>
      </c>
      <c r="M298" s="7">
        <f t="shared" si="55"/>
        <v>3</v>
      </c>
      <c r="N298" s="7">
        <f t="shared" si="55"/>
        <v>7</v>
      </c>
      <c r="O298" s="7">
        <f t="shared" si="55"/>
        <v>4</v>
      </c>
      <c r="P298" s="7">
        <f t="shared" ref="P298:Q298" si="56">P203</f>
        <v>2</v>
      </c>
      <c r="Q298" s="7">
        <f t="shared" si="56"/>
        <v>5</v>
      </c>
      <c r="R298" s="7">
        <f>R203</f>
        <v>4</v>
      </c>
    </row>
    <row r="299" spans="1:18" x14ac:dyDescent="0.25">
      <c r="A299" s="8"/>
      <c r="B299" s="1" t="s">
        <v>228</v>
      </c>
      <c r="E299" s="7"/>
      <c r="G299" s="7"/>
      <c r="H299" s="7"/>
      <c r="I299" s="7"/>
      <c r="J299" s="7">
        <v>1</v>
      </c>
      <c r="K299" s="7">
        <v>0</v>
      </c>
      <c r="L299" s="7">
        <v>4</v>
      </c>
      <c r="M299" s="7">
        <v>9</v>
      </c>
      <c r="N299" s="7">
        <f>N8</f>
        <v>5</v>
      </c>
      <c r="O299" s="7">
        <f>O8</f>
        <v>1</v>
      </c>
      <c r="P299" s="7">
        <f>P8</f>
        <v>10</v>
      </c>
      <c r="Q299" s="7">
        <f>Q8</f>
        <v>5</v>
      </c>
      <c r="R299" s="7">
        <f>R8</f>
        <v>4</v>
      </c>
    </row>
    <row r="300" spans="1:18" x14ac:dyDescent="0.25">
      <c r="A300" s="8"/>
      <c r="B300" s="1" t="s">
        <v>100</v>
      </c>
      <c r="C300" s="20"/>
      <c r="D300" s="20"/>
      <c r="E300" s="20"/>
      <c r="F300" s="20"/>
      <c r="G300" s="20"/>
      <c r="H300" s="20"/>
      <c r="I300" s="20"/>
      <c r="K300" s="7"/>
      <c r="L300" s="7">
        <v>1</v>
      </c>
      <c r="M300" s="7">
        <v>1</v>
      </c>
      <c r="N300" s="7">
        <f>N113</f>
        <v>5</v>
      </c>
      <c r="O300" s="7">
        <f>O113</f>
        <v>1</v>
      </c>
      <c r="P300" s="7">
        <f>P113</f>
        <v>5</v>
      </c>
      <c r="Q300" s="7">
        <f>Q113</f>
        <v>4</v>
      </c>
      <c r="R300" s="7">
        <f>R113</f>
        <v>5</v>
      </c>
    </row>
    <row r="301" spans="1:18" x14ac:dyDescent="0.25">
      <c r="A301" s="6"/>
      <c r="B301" s="1" t="s">
        <v>96</v>
      </c>
      <c r="E301" s="7"/>
      <c r="G301" s="7"/>
      <c r="H301" s="7">
        <v>6</v>
      </c>
      <c r="I301" s="7">
        <v>1</v>
      </c>
      <c r="J301" s="7">
        <v>0</v>
      </c>
      <c r="K301" s="7">
        <v>2</v>
      </c>
      <c r="L301" s="7">
        <v>1</v>
      </c>
      <c r="M301" s="7">
        <v>1</v>
      </c>
      <c r="N301" s="7">
        <f t="shared" ref="N301:R302" si="57">N109</f>
        <v>0</v>
      </c>
      <c r="O301" s="7">
        <f t="shared" si="57"/>
        <v>1</v>
      </c>
      <c r="P301" s="7">
        <f t="shared" si="57"/>
        <v>0</v>
      </c>
      <c r="Q301" s="7">
        <f t="shared" si="57"/>
        <v>0</v>
      </c>
      <c r="R301" s="7">
        <f t="shared" si="57"/>
        <v>2</v>
      </c>
    </row>
    <row r="302" spans="1:18" x14ac:dyDescent="0.25">
      <c r="A302" s="8"/>
      <c r="B302" s="1" t="s">
        <v>97</v>
      </c>
      <c r="E302" s="7"/>
      <c r="G302" s="7"/>
      <c r="H302" s="7">
        <v>3</v>
      </c>
      <c r="I302" s="7">
        <v>5</v>
      </c>
      <c r="J302" s="7">
        <v>7</v>
      </c>
      <c r="K302" s="7">
        <v>5</v>
      </c>
      <c r="L302" s="7">
        <v>5</v>
      </c>
      <c r="M302" s="7">
        <v>3</v>
      </c>
      <c r="N302" s="7">
        <f t="shared" si="57"/>
        <v>4</v>
      </c>
      <c r="O302" s="7">
        <f t="shared" si="57"/>
        <v>4</v>
      </c>
      <c r="P302" s="7">
        <f t="shared" si="57"/>
        <v>3</v>
      </c>
      <c r="Q302" s="7">
        <f t="shared" si="57"/>
        <v>3</v>
      </c>
      <c r="R302" s="7">
        <f t="shared" si="57"/>
        <v>13</v>
      </c>
    </row>
    <row r="303" spans="1:18" x14ac:dyDescent="0.25">
      <c r="A303" s="8"/>
      <c r="B303" s="1" t="s">
        <v>71</v>
      </c>
      <c r="E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>
        <f>R79</f>
        <v>2</v>
      </c>
    </row>
    <row r="304" spans="1:18" x14ac:dyDescent="0.25">
      <c r="A304" s="8"/>
      <c r="B304" s="1" t="s">
        <v>264</v>
      </c>
      <c r="E304" s="7"/>
      <c r="G304" s="7"/>
      <c r="H304" s="7"/>
      <c r="I304" s="7"/>
      <c r="J304" s="7">
        <v>2</v>
      </c>
      <c r="K304" s="7">
        <v>0</v>
      </c>
      <c r="L304" s="7">
        <v>1</v>
      </c>
      <c r="M304" s="7">
        <v>0</v>
      </c>
      <c r="N304" s="7">
        <f>N269</f>
        <v>1</v>
      </c>
      <c r="O304" s="7">
        <f>O269</f>
        <v>3</v>
      </c>
      <c r="P304" s="7">
        <f>P269</f>
        <v>2</v>
      </c>
      <c r="Q304" s="7">
        <f>Q269</f>
        <v>1</v>
      </c>
      <c r="R304" s="7">
        <f>R269</f>
        <v>0</v>
      </c>
    </row>
    <row r="305" spans="1:18" x14ac:dyDescent="0.25">
      <c r="A305" s="8"/>
      <c r="B305" s="1" t="s">
        <v>265</v>
      </c>
      <c r="C305" s="7">
        <f>C212</f>
        <v>2</v>
      </c>
      <c r="D305" s="7">
        <f>D212</f>
        <v>3</v>
      </c>
      <c r="E305" s="7">
        <f t="shared" ref="E305:R305" si="58">E204</f>
        <v>5</v>
      </c>
      <c r="F305" s="7">
        <f t="shared" si="58"/>
        <v>3</v>
      </c>
      <c r="G305" s="7">
        <f t="shared" si="58"/>
        <v>3</v>
      </c>
      <c r="H305" s="7">
        <f t="shared" si="58"/>
        <v>2</v>
      </c>
      <c r="I305" s="7">
        <f t="shared" si="58"/>
        <v>4</v>
      </c>
      <c r="J305" s="7">
        <f t="shared" si="58"/>
        <v>4</v>
      </c>
      <c r="K305" s="7">
        <f t="shared" si="58"/>
        <v>3</v>
      </c>
      <c r="L305" s="7">
        <f t="shared" si="58"/>
        <v>5</v>
      </c>
      <c r="M305" s="7">
        <f t="shared" si="58"/>
        <v>7</v>
      </c>
      <c r="N305" s="7">
        <f t="shared" si="58"/>
        <v>3</v>
      </c>
      <c r="O305" s="7">
        <f t="shared" si="58"/>
        <v>12</v>
      </c>
      <c r="P305" s="7">
        <f t="shared" si="58"/>
        <v>3</v>
      </c>
      <c r="Q305" s="7">
        <f t="shared" si="58"/>
        <v>10</v>
      </c>
      <c r="R305" s="7">
        <f t="shared" si="58"/>
        <v>8</v>
      </c>
    </row>
    <row r="306" spans="1:18" x14ac:dyDescent="0.25">
      <c r="A306" s="8"/>
      <c r="B306" s="1" t="s">
        <v>266</v>
      </c>
      <c r="C306" s="7" t="s">
        <v>20</v>
      </c>
      <c r="D306" s="7" t="s">
        <v>20</v>
      </c>
      <c r="E306" s="7" t="s">
        <v>20</v>
      </c>
      <c r="F306" s="7">
        <v>2</v>
      </c>
      <c r="G306" s="7">
        <v>6</v>
      </c>
      <c r="H306" s="7">
        <v>10</v>
      </c>
      <c r="I306" s="7">
        <v>13</v>
      </c>
      <c r="J306" s="7">
        <v>9</v>
      </c>
      <c r="K306" s="7">
        <v>14</v>
      </c>
      <c r="L306" s="7">
        <v>10</v>
      </c>
      <c r="M306" s="7">
        <v>8</v>
      </c>
      <c r="N306" s="7">
        <f>N210</f>
        <v>1</v>
      </c>
      <c r="O306" s="7">
        <f>O210</f>
        <v>4</v>
      </c>
      <c r="P306" s="7">
        <f>P210</f>
        <v>20</v>
      </c>
      <c r="Q306" s="7">
        <f>Q210</f>
        <v>11</v>
      </c>
      <c r="R306" s="7">
        <f>R210</f>
        <v>2</v>
      </c>
    </row>
    <row r="307" spans="1:18" x14ac:dyDescent="0.25">
      <c r="A307" s="8"/>
      <c r="B307" s="1" t="s">
        <v>267</v>
      </c>
      <c r="C307" s="7">
        <f t="shared" ref="C307:M307" si="59">C9</f>
        <v>2</v>
      </c>
      <c r="D307" s="7">
        <f t="shared" si="59"/>
        <v>7</v>
      </c>
      <c r="E307" s="7">
        <f t="shared" si="59"/>
        <v>3</v>
      </c>
      <c r="F307" s="7">
        <f t="shared" si="59"/>
        <v>5</v>
      </c>
      <c r="G307" s="7">
        <f t="shared" si="59"/>
        <v>2</v>
      </c>
      <c r="H307" s="7">
        <f t="shared" si="59"/>
        <v>6</v>
      </c>
      <c r="I307" s="7">
        <f t="shared" si="59"/>
        <v>4</v>
      </c>
      <c r="J307" s="7">
        <f t="shared" si="59"/>
        <v>2</v>
      </c>
      <c r="K307" s="7">
        <f t="shared" si="59"/>
        <v>7</v>
      </c>
      <c r="L307" s="7">
        <f t="shared" si="59"/>
        <v>3</v>
      </c>
      <c r="M307" s="7">
        <f t="shared" si="59"/>
        <v>2</v>
      </c>
      <c r="N307" s="7">
        <f t="shared" ref="N307:Q307" si="60">N9</f>
        <v>10</v>
      </c>
      <c r="O307" s="7">
        <f t="shared" si="60"/>
        <v>6</v>
      </c>
      <c r="P307" s="7">
        <f t="shared" si="60"/>
        <v>2</v>
      </c>
      <c r="Q307" s="7">
        <f t="shared" si="60"/>
        <v>6</v>
      </c>
      <c r="R307" s="7">
        <f>R9</f>
        <v>3</v>
      </c>
    </row>
    <row r="308" spans="1:18" x14ac:dyDescent="0.25">
      <c r="B308" s="1" t="s">
        <v>268</v>
      </c>
      <c r="E308" s="7"/>
      <c r="G308" s="7"/>
      <c r="H308" s="7"/>
      <c r="I308" s="7"/>
      <c r="K308" s="7">
        <v>2</v>
      </c>
      <c r="L308" s="7">
        <v>1</v>
      </c>
      <c r="M308" s="7">
        <v>3</v>
      </c>
      <c r="N308" s="7">
        <f>N10</f>
        <v>5</v>
      </c>
      <c r="O308" s="7">
        <f>O10</f>
        <v>2</v>
      </c>
      <c r="P308" s="7">
        <f>P10</f>
        <v>2</v>
      </c>
      <c r="Q308" s="7">
        <f>Q10</f>
        <v>1</v>
      </c>
      <c r="R308" s="7">
        <f>R10</f>
        <v>4</v>
      </c>
    </row>
    <row r="309" spans="1:18" ht="15.75" x14ac:dyDescent="0.25">
      <c r="A309" s="21" t="s">
        <v>269</v>
      </c>
      <c r="C309" s="24">
        <f t="shared" ref="C309:J309" si="61">SUM(C283:C307)</f>
        <v>30</v>
      </c>
      <c r="D309" s="24">
        <f t="shared" si="61"/>
        <v>41</v>
      </c>
      <c r="E309" s="24">
        <f t="shared" si="61"/>
        <v>49</v>
      </c>
      <c r="F309" s="24">
        <f t="shared" si="61"/>
        <v>44</v>
      </c>
      <c r="G309" s="24">
        <f t="shared" si="61"/>
        <v>37</v>
      </c>
      <c r="H309" s="24">
        <f t="shared" si="61"/>
        <v>71</v>
      </c>
      <c r="I309" s="24">
        <f t="shared" si="61"/>
        <v>56</v>
      </c>
      <c r="J309" s="24">
        <f t="shared" si="61"/>
        <v>64</v>
      </c>
      <c r="K309" s="24">
        <f>SUM(K283:K308)</f>
        <v>85</v>
      </c>
      <c r="L309" s="2">
        <f>L283+L284+L285+L286+L287+L288+L290+L291+L294+L295+L296+L297+L298+L299+L300+L301+L302+L304+L305+L306+L307+L308</f>
        <v>81</v>
      </c>
      <c r="M309" s="2">
        <f>M283+M284+M285+M286+M287+M288+M290+M291+M294+M295+M296+M297+M298+M299+M300+M301+M302+M304+M305+M306+M307+M308</f>
        <v>86</v>
      </c>
      <c r="N309" s="2">
        <f>SUM(N282:N308)</f>
        <v>88</v>
      </c>
      <c r="O309" s="2">
        <f t="shared" ref="O309:Q309" si="62">SUM(O282:O308)</f>
        <v>98</v>
      </c>
      <c r="P309" s="2">
        <f t="shared" si="62"/>
        <v>104</v>
      </c>
      <c r="Q309" s="2">
        <f t="shared" si="62"/>
        <v>98</v>
      </c>
      <c r="R309" s="60">
        <f>SUM(R281:R308)</f>
        <v>110</v>
      </c>
    </row>
    <row r="310" spans="1:18" ht="15.75" x14ac:dyDescent="0.25">
      <c r="A310" s="29" t="s">
        <v>270</v>
      </c>
      <c r="C310" s="52" t="e">
        <f>C53+C92+C159+C223+C256+#REF!+C275</f>
        <v>#REF!</v>
      </c>
      <c r="D310" s="52" t="e">
        <f>D53+D92+D159+D223+D256+#REF!+D275</f>
        <v>#REF!</v>
      </c>
      <c r="E310" s="52" t="e">
        <f>E53+E92+E159+E223+E256+#REF!+E275</f>
        <v>#REF!</v>
      </c>
      <c r="F310" s="52" t="e">
        <f>F53+F92+F159+F223+F256+#REF!+F275</f>
        <v>#REF!</v>
      </c>
      <c r="G310" s="52" t="e">
        <f>G53+G92+G159+G223+G256+#REF!+G275</f>
        <v>#REF!</v>
      </c>
      <c r="H310" s="56">
        <f t="shared" ref="H310:R310" si="63">H53+H92+H159+H223+H256+H275</f>
        <v>912</v>
      </c>
      <c r="I310" s="56">
        <f t="shared" si="63"/>
        <v>977</v>
      </c>
      <c r="J310" s="56">
        <f t="shared" si="63"/>
        <v>890</v>
      </c>
      <c r="K310" s="56">
        <f t="shared" si="63"/>
        <v>939</v>
      </c>
      <c r="L310" s="56">
        <f t="shared" si="63"/>
        <v>900</v>
      </c>
      <c r="M310" s="56">
        <f t="shared" si="63"/>
        <v>817</v>
      </c>
      <c r="N310" s="56">
        <f t="shared" si="63"/>
        <v>797</v>
      </c>
      <c r="O310" s="56">
        <f t="shared" si="63"/>
        <v>850</v>
      </c>
      <c r="P310" s="56">
        <f t="shared" si="63"/>
        <v>831</v>
      </c>
      <c r="Q310" s="56">
        <f t="shared" si="63"/>
        <v>875</v>
      </c>
      <c r="R310" s="61">
        <f t="shared" si="63"/>
        <v>1069</v>
      </c>
    </row>
    <row r="311" spans="1:18" ht="15.75" x14ac:dyDescent="0.25">
      <c r="A311" s="21" t="s">
        <v>271</v>
      </c>
      <c r="C311" s="24" t="e">
        <f>C63+C96+C170+C199+C231+C264+#REF!+C278</f>
        <v>#REF!</v>
      </c>
      <c r="D311" s="24" t="e">
        <f>D63+D96+D170+D199+D231+D264+#REF!+D278</f>
        <v>#REF!</v>
      </c>
      <c r="E311" s="24" t="e">
        <f>E63+E96+E170+E199+E231+E264+#REF!+E278</f>
        <v>#REF!</v>
      </c>
      <c r="F311" s="24" t="e">
        <f>F63+F96+F170+F199+F231+F264+#REF!+F278</f>
        <v>#REF!</v>
      </c>
      <c r="G311" s="24" t="e">
        <f>G63+G96+G170+G199+G231+G264+#REF!+G278</f>
        <v>#REF!</v>
      </c>
      <c r="H311" s="2">
        <f t="shared" ref="H311:R311" si="64">H63+H96+H170+H199+H231+H264+H278</f>
        <v>313</v>
      </c>
      <c r="I311" s="2">
        <f t="shared" si="64"/>
        <v>323</v>
      </c>
      <c r="J311" s="2">
        <f t="shared" si="64"/>
        <v>301</v>
      </c>
      <c r="K311" s="2">
        <f t="shared" si="64"/>
        <v>331</v>
      </c>
      <c r="L311" s="2">
        <f t="shared" si="64"/>
        <v>217</v>
      </c>
      <c r="M311" s="2">
        <f t="shared" si="64"/>
        <v>235</v>
      </c>
      <c r="N311" s="2">
        <f t="shared" si="64"/>
        <v>188</v>
      </c>
      <c r="O311" s="2">
        <f t="shared" si="64"/>
        <v>186</v>
      </c>
      <c r="P311" s="2">
        <f t="shared" si="64"/>
        <v>195</v>
      </c>
      <c r="Q311" s="2">
        <f t="shared" si="64"/>
        <v>150</v>
      </c>
      <c r="R311" s="60">
        <f t="shared" si="64"/>
        <v>137</v>
      </c>
    </row>
    <row r="312" spans="1:18" x14ac:dyDescent="0.25">
      <c r="A312" s="23" t="s">
        <v>272</v>
      </c>
    </row>
    <row r="313" spans="1:18" x14ac:dyDescent="0.25">
      <c r="D313" s="30"/>
      <c r="F313" s="30"/>
      <c r="G313" s="30"/>
      <c r="H313" s="30"/>
      <c r="J313" s="30"/>
      <c r="L313" s="7"/>
      <c r="M313" s="7"/>
      <c r="N313" s="7"/>
      <c r="O313" s="7"/>
      <c r="P313" s="7"/>
    </row>
  </sheetData>
  <phoneticPr fontId="17" type="noConversion"/>
  <pageMargins left="0.7" right="0.7" top="0.75" bottom="0.75" header="0.3" footer="0.3"/>
  <pageSetup scale="47" orientation="portrait" r:id="rId1"/>
  <headerFooter>
    <oddHeader>&amp;L&amp;"-,Bold"&amp;11Program Level Data&amp;C&amp;"-,Bold"&amp;11Table 42&amp;R&amp;"-,Bold"&amp;11Trends in Graduate Degrees Awarded-Academic Year</oddHeader>
    <oddFooter>&amp;L&amp;"-,Bold"&amp;11Office of Institutional RResearch, UMass Boston</oddFooter>
  </headerFooter>
  <rowBreaks count="4" manualBreakCount="4">
    <brk id="97" max="17" man="1"/>
    <brk id="159" max="17" man="1"/>
    <brk id="232" max="17" man="1"/>
    <brk id="26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42</vt:lpstr>
      <vt:lpstr>'TABLE 42'!Print_Area</vt:lpstr>
      <vt:lpstr>'TABLE 42'!Print_Titles</vt:lpstr>
    </vt:vector>
  </TitlesOfParts>
  <Manager/>
  <Company>U-Mass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O'Leary</dc:creator>
  <cp:keywords/>
  <dc:description/>
  <cp:lastModifiedBy>Awat O Osman</cp:lastModifiedBy>
  <cp:revision/>
  <cp:lastPrinted>2025-07-15T13:59:09Z</cp:lastPrinted>
  <dcterms:created xsi:type="dcterms:W3CDTF">2001-11-09T17:23:54Z</dcterms:created>
  <dcterms:modified xsi:type="dcterms:W3CDTF">2025-07-15T13:59:18Z</dcterms:modified>
  <cp:category/>
  <cp:contentStatus/>
</cp:coreProperties>
</file>