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3/Retention and Graduation/"/>
    </mc:Choice>
  </mc:AlternateContent>
  <xr:revisionPtr revIDLastSave="303" documentId="8_{C7870A6C-F177-4162-888E-09B69322D724}" xr6:coauthVersionLast="47" xr6:coauthVersionMax="47" xr10:uidLastSave="{43546422-15AA-4591-BE8B-5C55133A3239}"/>
  <bookViews>
    <workbookView xWindow="-96" yWindow="-96" windowWidth="23232" windowHeight="13992" xr2:uid="{00000000-000D-0000-FFFF-FFFF00000000}"/>
  </bookViews>
  <sheets>
    <sheet name="Fall 2023" sheetId="11" r:id="rId1"/>
    <sheet name="Fall 2022" sheetId="10" r:id="rId2"/>
    <sheet name="Fall 2021" sheetId="9" r:id="rId3"/>
    <sheet name="Fall 2020" sheetId="8" r:id="rId4"/>
    <sheet name="Fall 2019" sheetId="7" r:id="rId5"/>
    <sheet name="Fall 2018" sheetId="6" state="hidden" r:id="rId6"/>
    <sheet name="Fall 2017" sheetId="1" state="hidden" r:id="rId7"/>
    <sheet name="Fall 2016" sheetId="5" state="hidden" r:id="rId8"/>
  </sheets>
  <definedNames>
    <definedName name="_xlnm.Print_Area" localSheetId="7">'Fall 2016'!$A$1:$Q$196</definedName>
    <definedName name="_xlnm.Print_Area" localSheetId="6">'Fall 2017'!$A$1:$Q$207</definedName>
    <definedName name="_xlnm.Print_Area" localSheetId="5">'Fall 2018'!$A$1:$P$214</definedName>
    <definedName name="_xlnm.Print_Area" localSheetId="4">'Fall 2019'!$A$1:$P$209</definedName>
    <definedName name="_xlnm.Print_Area" localSheetId="3">'Fall 2020'!$A$1:$P$207</definedName>
    <definedName name="_xlnm.Print_Area" localSheetId="2">'Fall 2021'!$A$1:$P$191</definedName>
    <definedName name="_xlnm.Print_Area" localSheetId="1">'Fall 2022'!$A$1:$Q$236</definedName>
    <definedName name="_xlnm.Print_Titles" localSheetId="7">'Fall 2016'!$2:$2</definedName>
    <definedName name="_xlnm.Print_Titles" localSheetId="6">'Fall 2017'!$2:$2</definedName>
    <definedName name="_xlnm.Print_Titles" localSheetId="5">'Fall 2018'!$2:$2</definedName>
    <definedName name="_xlnm.Print_Titles" localSheetId="4">'Fall 2019'!$2:$2</definedName>
    <definedName name="_xlnm.Print_Titles" localSheetId="3">'Fall 2020'!$2:$2</definedName>
    <definedName name="_xlnm.Print_Titles" localSheetId="2">'Fall 2021'!$2:$2</definedName>
    <definedName name="_xlnm.Print_Titles" localSheetId="1">'Fall 2022'!$2:$2</definedName>
    <definedName name="_xlnm.Print_Titles" localSheetId="0">'Fall 2023'!$2:$2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32" i="11" l="1"/>
  <c r="P232" i="11"/>
  <c r="N232" i="11"/>
  <c r="M232" i="11"/>
  <c r="G232" i="11"/>
  <c r="H232" i="11"/>
  <c r="I232" i="11"/>
  <c r="J232" i="11"/>
  <c r="K232" i="11"/>
  <c r="L232" i="11"/>
  <c r="F232" i="11"/>
  <c r="D232" i="11"/>
  <c r="C232" i="11"/>
  <c r="C128" i="11"/>
  <c r="C123" i="11"/>
  <c r="C113" i="11"/>
  <c r="F43" i="11"/>
  <c r="C43" i="11"/>
  <c r="F9" i="11"/>
  <c r="C9" i="11"/>
  <c r="Q38" i="11"/>
  <c r="P38" i="11"/>
  <c r="N38" i="11"/>
  <c r="G38" i="11"/>
  <c r="H38" i="11"/>
  <c r="I38" i="11"/>
  <c r="J38" i="11"/>
  <c r="K38" i="11"/>
  <c r="L38" i="11"/>
  <c r="F38" i="11"/>
  <c r="D38" i="11"/>
  <c r="C38" i="11"/>
  <c r="Q43" i="11"/>
  <c r="P43" i="11"/>
  <c r="N43" i="11"/>
  <c r="G43" i="11"/>
  <c r="H43" i="11"/>
  <c r="I43" i="11"/>
  <c r="J43" i="11"/>
  <c r="K43" i="11"/>
  <c r="L43" i="11"/>
  <c r="D43" i="11"/>
  <c r="B42" i="11"/>
  <c r="E42" i="11" s="1"/>
  <c r="M42" i="11"/>
  <c r="O42" i="11" s="1"/>
  <c r="B41" i="11"/>
  <c r="B40" i="11"/>
  <c r="C44" i="11" l="1"/>
  <c r="B43" i="11"/>
  <c r="E43" i="11" s="1"/>
  <c r="N101" i="11"/>
  <c r="D113" i="11"/>
  <c r="N64" i="11"/>
  <c r="G64" i="11"/>
  <c r="H64" i="11"/>
  <c r="I64" i="11"/>
  <c r="J64" i="11"/>
  <c r="K64" i="11"/>
  <c r="L64" i="11"/>
  <c r="F64" i="11"/>
  <c r="G70" i="11"/>
  <c r="H70" i="11"/>
  <c r="I70" i="11"/>
  <c r="J70" i="11"/>
  <c r="K70" i="11"/>
  <c r="L70" i="11"/>
  <c r="F70" i="11"/>
  <c r="D64" i="11"/>
  <c r="C64" i="11"/>
  <c r="B146" i="11"/>
  <c r="E146" i="11" s="1"/>
  <c r="M146" i="11"/>
  <c r="O146" i="11" s="1"/>
  <c r="B37" i="11"/>
  <c r="E37" i="11" s="1"/>
  <c r="M37" i="11"/>
  <c r="O37" i="11" s="1"/>
  <c r="B17" i="11"/>
  <c r="E17" i="11" s="1"/>
  <c r="M17" i="11"/>
  <c r="O17" i="11" s="1"/>
  <c r="B51" i="11"/>
  <c r="M61" i="11"/>
  <c r="O61" i="11" s="1"/>
  <c r="B61" i="11"/>
  <c r="E61" i="11" s="1"/>
  <c r="M60" i="11"/>
  <c r="O60" i="11" s="1"/>
  <c r="B60" i="11"/>
  <c r="E60" i="11" s="1"/>
  <c r="D216" i="11"/>
  <c r="B211" i="11"/>
  <c r="E211" i="11" s="1"/>
  <c r="B212" i="11"/>
  <c r="E212" i="11" s="1"/>
  <c r="B213" i="11"/>
  <c r="E213" i="11" s="1"/>
  <c r="B214" i="11"/>
  <c r="E214" i="11" s="1"/>
  <c r="B215" i="11"/>
  <c r="E215" i="11" s="1"/>
  <c r="B196" i="11"/>
  <c r="E196" i="11" s="1"/>
  <c r="B197" i="11"/>
  <c r="E197" i="11" s="1"/>
  <c r="B198" i="11"/>
  <c r="E198" i="11" s="1"/>
  <c r="B199" i="11"/>
  <c r="E199" i="11" s="1"/>
  <c r="B200" i="11"/>
  <c r="E200" i="11" s="1"/>
  <c r="B201" i="11"/>
  <c r="E201" i="11" s="1"/>
  <c r="B202" i="11"/>
  <c r="E202" i="11" s="1"/>
  <c r="B203" i="11"/>
  <c r="E203" i="11" s="1"/>
  <c r="B204" i="11"/>
  <c r="E204" i="11" s="1"/>
  <c r="B205" i="11"/>
  <c r="E205" i="11" s="1"/>
  <c r="B206" i="11"/>
  <c r="E206" i="11" s="1"/>
  <c r="B207" i="11"/>
  <c r="E207" i="11" s="1"/>
  <c r="B208" i="11"/>
  <c r="E208" i="11" s="1"/>
  <c r="B209" i="11"/>
  <c r="E209" i="11" s="1"/>
  <c r="B97" i="11"/>
  <c r="E97" i="11" s="1"/>
  <c r="B98" i="11"/>
  <c r="E98" i="11" s="1"/>
  <c r="B99" i="11"/>
  <c r="E99" i="11" s="1"/>
  <c r="B100" i="11"/>
  <c r="E100" i="11" s="1"/>
  <c r="B95" i="11"/>
  <c r="E95" i="11" s="1"/>
  <c r="B126" i="11"/>
  <c r="E126" i="11" s="1"/>
  <c r="B124" i="11"/>
  <c r="E124" i="11" s="1"/>
  <c r="Q9" i="11"/>
  <c r="Q44" i="11" s="1"/>
  <c r="P9" i="11"/>
  <c r="P44" i="11" s="1"/>
  <c r="N9" i="11"/>
  <c r="N44" i="11" s="1"/>
  <c r="G9" i="11"/>
  <c r="G44" i="11" s="1"/>
  <c r="H9" i="11"/>
  <c r="H44" i="11" s="1"/>
  <c r="I9" i="11"/>
  <c r="I44" i="11" s="1"/>
  <c r="J9" i="11"/>
  <c r="J44" i="11" s="1"/>
  <c r="K9" i="11"/>
  <c r="K44" i="11" s="1"/>
  <c r="L9" i="11"/>
  <c r="L44" i="11" s="1"/>
  <c r="F44" i="11"/>
  <c r="D9" i="11"/>
  <c r="B38" i="11"/>
  <c r="B15" i="11"/>
  <c r="E15" i="11" s="1"/>
  <c r="M15" i="11"/>
  <c r="O15" i="11" s="1"/>
  <c r="Q148" i="11"/>
  <c r="P148" i="11"/>
  <c r="N148" i="11"/>
  <c r="G148" i="11"/>
  <c r="H148" i="11"/>
  <c r="I148" i="11"/>
  <c r="J148" i="11"/>
  <c r="K148" i="11"/>
  <c r="L148" i="11"/>
  <c r="F148" i="11"/>
  <c r="D148" i="11"/>
  <c r="C148" i="11"/>
  <c r="B145" i="11"/>
  <c r="E145" i="11" s="1"/>
  <c r="M145" i="11"/>
  <c r="O145" i="11" s="1"/>
  <c r="B192" i="11"/>
  <c r="E192" i="11" s="1"/>
  <c r="B193" i="11"/>
  <c r="E193" i="11" s="1"/>
  <c r="B194" i="11"/>
  <c r="E194" i="11" s="1"/>
  <c r="M93" i="11"/>
  <c r="M108" i="11"/>
  <c r="O108" i="11" s="1"/>
  <c r="M109" i="11"/>
  <c r="O109" i="11" s="1"/>
  <c r="M110" i="11"/>
  <c r="O110" i="11" s="1"/>
  <c r="M111" i="11"/>
  <c r="M112" i="11"/>
  <c r="O112" i="11" s="1"/>
  <c r="M104" i="11"/>
  <c r="O104" i="11" s="1"/>
  <c r="M105" i="11"/>
  <c r="O105" i="11" s="1"/>
  <c r="M106" i="11"/>
  <c r="O106" i="11" s="1"/>
  <c r="M115" i="11"/>
  <c r="M116" i="11"/>
  <c r="O116" i="11" s="1"/>
  <c r="M117" i="11"/>
  <c r="O117" i="11" s="1"/>
  <c r="M118" i="11"/>
  <c r="O118" i="11" s="1"/>
  <c r="M119" i="11"/>
  <c r="O119" i="11" s="1"/>
  <c r="M121" i="11"/>
  <c r="O121" i="11" s="1"/>
  <c r="M122" i="11"/>
  <c r="O122" i="11" s="1"/>
  <c r="Q123" i="11"/>
  <c r="P123" i="11"/>
  <c r="N123" i="11"/>
  <c r="G123" i="11"/>
  <c r="H123" i="11"/>
  <c r="I123" i="11"/>
  <c r="J123" i="11"/>
  <c r="K123" i="11"/>
  <c r="L123" i="11"/>
  <c r="F123" i="11"/>
  <c r="D123" i="11"/>
  <c r="B119" i="11"/>
  <c r="E119" i="11" s="1"/>
  <c r="Q113" i="11"/>
  <c r="P113" i="11"/>
  <c r="N113" i="11"/>
  <c r="G113" i="11"/>
  <c r="H113" i="11"/>
  <c r="I113" i="11"/>
  <c r="J113" i="11"/>
  <c r="K113" i="11"/>
  <c r="L113" i="11"/>
  <c r="F113" i="11"/>
  <c r="Q64" i="11"/>
  <c r="P64" i="11"/>
  <c r="B105" i="11"/>
  <c r="E105" i="11" s="1"/>
  <c r="B59" i="11"/>
  <c r="E59" i="11" s="1"/>
  <c r="M59" i="11"/>
  <c r="O59" i="11" s="1"/>
  <c r="B47" i="11"/>
  <c r="E47" i="11" s="1"/>
  <c r="B48" i="11"/>
  <c r="E48" i="11" s="1"/>
  <c r="B50" i="11"/>
  <c r="B49" i="11"/>
  <c r="E49" i="11" s="1"/>
  <c r="B52" i="11"/>
  <c r="E52" i="11" s="1"/>
  <c r="B54" i="11"/>
  <c r="E54" i="11" s="1"/>
  <c r="B55" i="11"/>
  <c r="E55" i="11" s="1"/>
  <c r="B58" i="11"/>
  <c r="E58" i="11" s="1"/>
  <c r="B62" i="11"/>
  <c r="E62" i="11" s="1"/>
  <c r="Q230" i="11"/>
  <c r="P230" i="11"/>
  <c r="N230" i="11"/>
  <c r="L230" i="11"/>
  <c r="J230" i="11"/>
  <c r="I230" i="11"/>
  <c r="H230" i="11"/>
  <c r="G230" i="11"/>
  <c r="F230" i="11"/>
  <c r="D230" i="11"/>
  <c r="C230" i="11"/>
  <c r="O229" i="11"/>
  <c r="B229" i="11"/>
  <c r="E229" i="11" s="1"/>
  <c r="O228" i="11"/>
  <c r="B228" i="11"/>
  <c r="Q227" i="11"/>
  <c r="P227" i="11"/>
  <c r="N227" i="11"/>
  <c r="L227" i="11"/>
  <c r="J227" i="11"/>
  <c r="I227" i="11"/>
  <c r="H227" i="11"/>
  <c r="G227" i="11"/>
  <c r="F227" i="11"/>
  <c r="D227" i="11"/>
  <c r="C227" i="11"/>
  <c r="M226" i="11"/>
  <c r="O226" i="11" s="1"/>
  <c r="B226" i="11"/>
  <c r="E226" i="11" s="1"/>
  <c r="M225" i="11"/>
  <c r="O225" i="11" s="1"/>
  <c r="B225" i="11"/>
  <c r="M224" i="11"/>
  <c r="O224" i="11" s="1"/>
  <c r="B224" i="11"/>
  <c r="E224" i="11" s="1"/>
  <c r="M223" i="11"/>
  <c r="O223" i="11" s="1"/>
  <c r="B223" i="11"/>
  <c r="E223" i="11" s="1"/>
  <c r="Q222" i="11"/>
  <c r="P222" i="11"/>
  <c r="N222" i="11"/>
  <c r="L222" i="11"/>
  <c r="K222" i="11"/>
  <c r="K231" i="11" s="1"/>
  <c r="J222" i="11"/>
  <c r="I222" i="11"/>
  <c r="H222" i="11"/>
  <c r="G222" i="11"/>
  <c r="F222" i="11"/>
  <c r="D222" i="11"/>
  <c r="C222" i="11"/>
  <c r="O221" i="11"/>
  <c r="B221" i="11"/>
  <c r="E221" i="11" s="1"/>
  <c r="M220" i="11"/>
  <c r="O220" i="11" s="1"/>
  <c r="B220" i="11"/>
  <c r="E220" i="11" s="1"/>
  <c r="M219" i="11"/>
  <c r="O219" i="11" s="1"/>
  <c r="B219" i="11"/>
  <c r="E219" i="11" s="1"/>
  <c r="M41" i="11"/>
  <c r="O41" i="11" s="1"/>
  <c r="E41" i="11"/>
  <c r="M40" i="11"/>
  <c r="O40" i="11" s="1"/>
  <c r="E40" i="11"/>
  <c r="M36" i="11"/>
  <c r="O36" i="11" s="1"/>
  <c r="B36" i="11"/>
  <c r="E36" i="11" s="1"/>
  <c r="M28" i="11"/>
  <c r="O28" i="11" s="1"/>
  <c r="B28" i="11"/>
  <c r="E28" i="11" s="1"/>
  <c r="M21" i="11"/>
  <c r="O21" i="11" s="1"/>
  <c r="B21" i="11"/>
  <c r="E21" i="11" s="1"/>
  <c r="M20" i="11"/>
  <c r="O20" i="11" s="1"/>
  <c r="B20" i="11"/>
  <c r="E20" i="11" s="1"/>
  <c r="M35" i="11"/>
  <c r="B35" i="11"/>
  <c r="E35" i="11" s="1"/>
  <c r="M34" i="11"/>
  <c r="O34" i="11" s="1"/>
  <c r="B34" i="11"/>
  <c r="E34" i="11" s="1"/>
  <c r="M120" i="11"/>
  <c r="O120" i="11" s="1"/>
  <c r="B120" i="11"/>
  <c r="E120" i="11" s="1"/>
  <c r="M7" i="11"/>
  <c r="O7" i="11" s="1"/>
  <c r="B7" i="11"/>
  <c r="E7" i="11" s="1"/>
  <c r="M6" i="11"/>
  <c r="O6" i="11" s="1"/>
  <c r="B6" i="11"/>
  <c r="E6" i="11" s="1"/>
  <c r="Q216" i="11"/>
  <c r="P216" i="11"/>
  <c r="N216" i="11"/>
  <c r="L216" i="11"/>
  <c r="K216" i="11"/>
  <c r="J216" i="11"/>
  <c r="I216" i="11"/>
  <c r="H216" i="11"/>
  <c r="G216" i="11"/>
  <c r="F216" i="11"/>
  <c r="C216" i="11"/>
  <c r="M215" i="11"/>
  <c r="O215" i="11" s="1"/>
  <c r="M214" i="11"/>
  <c r="O214" i="11" s="1"/>
  <c r="M213" i="11"/>
  <c r="O213" i="11" s="1"/>
  <c r="M212" i="11"/>
  <c r="O212" i="11" s="1"/>
  <c r="M211" i="11"/>
  <c r="O211" i="11" s="1"/>
  <c r="M210" i="11"/>
  <c r="O210" i="11" s="1"/>
  <c r="B210" i="11"/>
  <c r="E210" i="11" s="1"/>
  <c r="M209" i="11"/>
  <c r="O209" i="11" s="1"/>
  <c r="M208" i="11"/>
  <c r="O208" i="11" s="1"/>
  <c r="M207" i="11"/>
  <c r="O207" i="11" s="1"/>
  <c r="M206" i="11"/>
  <c r="O206" i="11" s="1"/>
  <c r="M205" i="11"/>
  <c r="O205" i="11" s="1"/>
  <c r="M204" i="11"/>
  <c r="O204" i="11" s="1"/>
  <c r="M203" i="11"/>
  <c r="O203" i="11" s="1"/>
  <c r="M202" i="11"/>
  <c r="O202" i="11" s="1"/>
  <c r="M201" i="11"/>
  <c r="O201" i="11" s="1"/>
  <c r="O200" i="11"/>
  <c r="M199" i="11"/>
  <c r="O199" i="11" s="1"/>
  <c r="M198" i="11"/>
  <c r="O198" i="11" s="1"/>
  <c r="M197" i="11"/>
  <c r="O197" i="11" s="1"/>
  <c r="M196" i="11"/>
  <c r="Q195" i="11"/>
  <c r="P195" i="11"/>
  <c r="N195" i="11"/>
  <c r="L195" i="11"/>
  <c r="K195" i="11"/>
  <c r="J195" i="11"/>
  <c r="I195" i="11"/>
  <c r="H195" i="11"/>
  <c r="G195" i="11"/>
  <c r="F195" i="11"/>
  <c r="D195" i="11"/>
  <c r="C195" i="11"/>
  <c r="M194" i="11"/>
  <c r="O194" i="11" s="1"/>
  <c r="M193" i="11"/>
  <c r="O193" i="11" s="1"/>
  <c r="M192" i="11"/>
  <c r="O192" i="11" s="1"/>
  <c r="M191" i="11"/>
  <c r="O191" i="11" s="1"/>
  <c r="B191" i="11"/>
  <c r="E191" i="11" s="1"/>
  <c r="Q189" i="11"/>
  <c r="P189" i="11"/>
  <c r="N189" i="11"/>
  <c r="L189" i="11"/>
  <c r="K189" i="11"/>
  <c r="J189" i="11"/>
  <c r="I189" i="11"/>
  <c r="H189" i="11"/>
  <c r="G189" i="11"/>
  <c r="F189" i="11"/>
  <c r="D189" i="11"/>
  <c r="C189" i="11"/>
  <c r="M188" i="11"/>
  <c r="O188" i="11" s="1"/>
  <c r="B188" i="11"/>
  <c r="E188" i="11" s="1"/>
  <c r="M187" i="11"/>
  <c r="O187" i="11" s="1"/>
  <c r="B187" i="11"/>
  <c r="E187" i="11" s="1"/>
  <c r="M186" i="11"/>
  <c r="O186" i="11" s="1"/>
  <c r="B186" i="11"/>
  <c r="E186" i="11" s="1"/>
  <c r="M185" i="11"/>
  <c r="O185" i="11" s="1"/>
  <c r="B185" i="11"/>
  <c r="E185" i="11" s="1"/>
  <c r="M184" i="11"/>
  <c r="O184" i="11" s="1"/>
  <c r="B184" i="11"/>
  <c r="E184" i="11" s="1"/>
  <c r="M183" i="11"/>
  <c r="O183" i="11" s="1"/>
  <c r="B183" i="11"/>
  <c r="E183" i="11" s="1"/>
  <c r="M182" i="11"/>
  <c r="O182" i="11" s="1"/>
  <c r="B182" i="11"/>
  <c r="E182" i="11" s="1"/>
  <c r="M181" i="11"/>
  <c r="O181" i="11" s="1"/>
  <c r="B181" i="11"/>
  <c r="E181" i="11" s="1"/>
  <c r="M180" i="11"/>
  <c r="O180" i="11" s="1"/>
  <c r="B180" i="11"/>
  <c r="E180" i="11" s="1"/>
  <c r="M179" i="11"/>
  <c r="O179" i="11" s="1"/>
  <c r="B179" i="11"/>
  <c r="E179" i="11" s="1"/>
  <c r="O178" i="11"/>
  <c r="B178" i="11"/>
  <c r="E178" i="11" s="1"/>
  <c r="M177" i="11"/>
  <c r="O177" i="11" s="1"/>
  <c r="B177" i="11"/>
  <c r="E177" i="11" s="1"/>
  <c r="M176" i="11"/>
  <c r="O176" i="11" s="1"/>
  <c r="B176" i="11"/>
  <c r="E176" i="11" s="1"/>
  <c r="M175" i="11"/>
  <c r="O175" i="11" s="1"/>
  <c r="B175" i="11"/>
  <c r="E175" i="11" s="1"/>
  <c r="M174" i="11"/>
  <c r="O174" i="11" s="1"/>
  <c r="B174" i="11"/>
  <c r="E174" i="11" s="1"/>
  <c r="M173" i="11"/>
  <c r="O173" i="11" s="1"/>
  <c r="B173" i="11"/>
  <c r="E173" i="11" s="1"/>
  <c r="M172" i="11"/>
  <c r="O172" i="11" s="1"/>
  <c r="B172" i="11"/>
  <c r="E172" i="11" s="1"/>
  <c r="M171" i="11"/>
  <c r="O171" i="11" s="1"/>
  <c r="B171" i="11"/>
  <c r="E171" i="11" s="1"/>
  <c r="M170" i="11"/>
  <c r="O170" i="11" s="1"/>
  <c r="B170" i="11"/>
  <c r="E170" i="11" s="1"/>
  <c r="M169" i="11"/>
  <c r="O169" i="11" s="1"/>
  <c r="B169" i="11"/>
  <c r="E169" i="11" s="1"/>
  <c r="M168" i="11"/>
  <c r="O168" i="11" s="1"/>
  <c r="B168" i="11"/>
  <c r="E168" i="11" s="1"/>
  <c r="M167" i="11"/>
  <c r="O167" i="11" s="1"/>
  <c r="B167" i="11"/>
  <c r="E167" i="11" s="1"/>
  <c r="M166" i="11"/>
  <c r="O166" i="11" s="1"/>
  <c r="B166" i="11"/>
  <c r="E166" i="11" s="1"/>
  <c r="M165" i="11"/>
  <c r="O165" i="11" s="1"/>
  <c r="B165" i="11"/>
  <c r="E165" i="11" s="1"/>
  <c r="M164" i="11"/>
  <c r="O164" i="11" s="1"/>
  <c r="B164" i="11"/>
  <c r="E164" i="11" s="1"/>
  <c r="M163" i="11"/>
  <c r="O163" i="11" s="1"/>
  <c r="B163" i="11"/>
  <c r="E163" i="11" s="1"/>
  <c r="M162" i="11"/>
  <c r="O162" i="11" s="1"/>
  <c r="B162" i="11"/>
  <c r="E162" i="11" s="1"/>
  <c r="M161" i="11"/>
  <c r="O161" i="11" s="1"/>
  <c r="B161" i="11"/>
  <c r="E161" i="11" s="1"/>
  <c r="M160" i="11"/>
  <c r="O160" i="11" s="1"/>
  <c r="B160" i="11"/>
  <c r="E160" i="11" s="1"/>
  <c r="M159" i="11"/>
  <c r="O159" i="11" s="1"/>
  <c r="B159" i="11"/>
  <c r="E159" i="11" s="1"/>
  <c r="M158" i="11"/>
  <c r="O158" i="11" s="1"/>
  <c r="B158" i="11"/>
  <c r="E158" i="11" s="1"/>
  <c r="M157" i="11"/>
  <c r="O157" i="11" s="1"/>
  <c r="B157" i="11"/>
  <c r="E157" i="11" s="1"/>
  <c r="M156" i="11"/>
  <c r="O156" i="11" s="1"/>
  <c r="B156" i="11"/>
  <c r="E156" i="11" s="1"/>
  <c r="M155" i="11"/>
  <c r="O155" i="11" s="1"/>
  <c r="B155" i="11"/>
  <c r="E155" i="11" s="1"/>
  <c r="M154" i="11"/>
  <c r="O154" i="11" s="1"/>
  <c r="B154" i="11"/>
  <c r="E154" i="11" s="1"/>
  <c r="M153" i="11"/>
  <c r="O153" i="11" s="1"/>
  <c r="B153" i="11"/>
  <c r="E153" i="11" s="1"/>
  <c r="M152" i="11"/>
  <c r="O152" i="11" s="1"/>
  <c r="B152" i="11"/>
  <c r="E152" i="11" s="1"/>
  <c r="M151" i="11"/>
  <c r="O151" i="11" s="1"/>
  <c r="B151" i="11"/>
  <c r="E151" i="11" s="1"/>
  <c r="M150" i="11"/>
  <c r="B150" i="11"/>
  <c r="E150" i="11" s="1"/>
  <c r="M147" i="11"/>
  <c r="O147" i="11" s="1"/>
  <c r="B147" i="11"/>
  <c r="E147" i="11" s="1"/>
  <c r="M144" i="11"/>
  <c r="O144" i="11" s="1"/>
  <c r="B144" i="11"/>
  <c r="E144" i="11" s="1"/>
  <c r="M143" i="11"/>
  <c r="O143" i="11" s="1"/>
  <c r="B143" i="11"/>
  <c r="E143" i="11" s="1"/>
  <c r="M142" i="11"/>
  <c r="O142" i="11" s="1"/>
  <c r="B142" i="11"/>
  <c r="E142" i="11" s="1"/>
  <c r="M141" i="11"/>
  <c r="O141" i="11" s="1"/>
  <c r="B141" i="11"/>
  <c r="E141" i="11" s="1"/>
  <c r="M140" i="11"/>
  <c r="O140" i="11" s="1"/>
  <c r="B140" i="11"/>
  <c r="E140" i="11" s="1"/>
  <c r="M139" i="11"/>
  <c r="B139" i="11"/>
  <c r="E139" i="11" s="1"/>
  <c r="M138" i="11"/>
  <c r="O138" i="11" s="1"/>
  <c r="B138" i="11"/>
  <c r="E138" i="11" s="1"/>
  <c r="M137" i="11"/>
  <c r="O137" i="11" s="1"/>
  <c r="B137" i="11"/>
  <c r="E137" i="11" s="1"/>
  <c r="M136" i="11"/>
  <c r="O136" i="11" s="1"/>
  <c r="B136" i="11"/>
  <c r="E136" i="11" s="1"/>
  <c r="M135" i="11"/>
  <c r="O135" i="11" s="1"/>
  <c r="B135" i="11"/>
  <c r="E135" i="11" s="1"/>
  <c r="B134" i="11"/>
  <c r="E134" i="11" s="1"/>
  <c r="M133" i="11"/>
  <c r="O133" i="11" s="1"/>
  <c r="B133" i="11"/>
  <c r="E133" i="11" s="1"/>
  <c r="M132" i="11"/>
  <c r="O132" i="11" s="1"/>
  <c r="B132" i="11"/>
  <c r="E132" i="11" s="1"/>
  <c r="M131" i="11"/>
  <c r="O131" i="11" s="1"/>
  <c r="B131" i="11"/>
  <c r="E131" i="11" s="1"/>
  <c r="Q128" i="11"/>
  <c r="P128" i="11"/>
  <c r="N128" i="11"/>
  <c r="L128" i="11"/>
  <c r="K128" i="11"/>
  <c r="J128" i="11"/>
  <c r="I128" i="11"/>
  <c r="H128" i="11"/>
  <c r="G128" i="11"/>
  <c r="F128" i="11"/>
  <c r="D128" i="11"/>
  <c r="M126" i="11"/>
  <c r="O126" i="11" s="1"/>
  <c r="M125" i="11"/>
  <c r="O125" i="11" s="1"/>
  <c r="B125" i="11"/>
  <c r="E125" i="11" s="1"/>
  <c r="M124" i="11"/>
  <c r="O124" i="11" s="1"/>
  <c r="M127" i="11"/>
  <c r="O127" i="11" s="1"/>
  <c r="B127" i="11"/>
  <c r="E127" i="11" s="1"/>
  <c r="B122" i="11"/>
  <c r="E122" i="11" s="1"/>
  <c r="B121" i="11"/>
  <c r="E121" i="11" s="1"/>
  <c r="B118" i="11"/>
  <c r="E118" i="11" s="1"/>
  <c r="B117" i="11"/>
  <c r="E117" i="11" s="1"/>
  <c r="B116" i="11"/>
  <c r="E116" i="11" s="1"/>
  <c r="B115" i="11"/>
  <c r="E115" i="11" s="1"/>
  <c r="M114" i="11"/>
  <c r="O114" i="11" s="1"/>
  <c r="B114" i="11"/>
  <c r="E114" i="11" s="1"/>
  <c r="B112" i="11"/>
  <c r="E112" i="11" s="1"/>
  <c r="B111" i="11"/>
  <c r="E111" i="11" s="1"/>
  <c r="B110" i="11"/>
  <c r="E110" i="11" s="1"/>
  <c r="B109" i="11"/>
  <c r="E109" i="11" s="1"/>
  <c r="B108" i="11"/>
  <c r="E108" i="11" s="1"/>
  <c r="M107" i="11"/>
  <c r="O107" i="11" s="1"/>
  <c r="B107" i="11"/>
  <c r="E107" i="11" s="1"/>
  <c r="B106" i="11"/>
  <c r="E106" i="11" s="1"/>
  <c r="B104" i="11"/>
  <c r="E104" i="11" s="1"/>
  <c r="Q101" i="11"/>
  <c r="P101" i="11"/>
  <c r="L101" i="11"/>
  <c r="K101" i="11"/>
  <c r="J101" i="11"/>
  <c r="I101" i="11"/>
  <c r="H101" i="11"/>
  <c r="G101" i="11"/>
  <c r="F101" i="11"/>
  <c r="D101" i="11"/>
  <c r="C101" i="11"/>
  <c r="M100" i="11"/>
  <c r="O100" i="11" s="1"/>
  <c r="M99" i="11"/>
  <c r="O99" i="11" s="1"/>
  <c r="M98" i="11"/>
  <c r="O98" i="11" s="1"/>
  <c r="M97" i="11"/>
  <c r="O97" i="11" s="1"/>
  <c r="M96" i="11"/>
  <c r="B96" i="11"/>
  <c r="E96" i="11" s="1"/>
  <c r="M95" i="11"/>
  <c r="Q94" i="11"/>
  <c r="P94" i="11"/>
  <c r="N94" i="11"/>
  <c r="L94" i="11"/>
  <c r="K94" i="11"/>
  <c r="J94" i="11"/>
  <c r="I94" i="11"/>
  <c r="H94" i="11"/>
  <c r="G94" i="11"/>
  <c r="F94" i="11"/>
  <c r="D94" i="11"/>
  <c r="C94" i="11"/>
  <c r="O93" i="11"/>
  <c r="B93" i="11"/>
  <c r="E93" i="11" s="1"/>
  <c r="M92" i="11"/>
  <c r="O92" i="11" s="1"/>
  <c r="B92" i="11"/>
  <c r="E92" i="11" s="1"/>
  <c r="M91" i="11"/>
  <c r="O91" i="11" s="1"/>
  <c r="B91" i="11"/>
  <c r="E91" i="11" s="1"/>
  <c r="M90" i="11"/>
  <c r="O90" i="11" s="1"/>
  <c r="B90" i="11"/>
  <c r="E90" i="11" s="1"/>
  <c r="M89" i="11"/>
  <c r="O89" i="11" s="1"/>
  <c r="B89" i="11"/>
  <c r="E89" i="11" s="1"/>
  <c r="M88" i="11"/>
  <c r="O88" i="11" s="1"/>
  <c r="B88" i="11"/>
  <c r="E88" i="11" s="1"/>
  <c r="M87" i="11"/>
  <c r="O87" i="11" s="1"/>
  <c r="B87" i="11"/>
  <c r="E87" i="11" s="1"/>
  <c r="M86" i="11"/>
  <c r="O86" i="11" s="1"/>
  <c r="B86" i="11"/>
  <c r="E86" i="11" s="1"/>
  <c r="M85" i="11"/>
  <c r="O85" i="11" s="1"/>
  <c r="B85" i="11"/>
  <c r="E85" i="11" s="1"/>
  <c r="M84" i="11"/>
  <c r="O84" i="11" s="1"/>
  <c r="B84" i="11"/>
  <c r="E84" i="11" s="1"/>
  <c r="M83" i="11"/>
  <c r="O83" i="11" s="1"/>
  <c r="B83" i="11"/>
  <c r="E83" i="11" s="1"/>
  <c r="M82" i="11"/>
  <c r="O82" i="11" s="1"/>
  <c r="B82" i="11"/>
  <c r="E82" i="11" s="1"/>
  <c r="M81" i="11"/>
  <c r="O81" i="11" s="1"/>
  <c r="B81" i="11"/>
  <c r="E81" i="11" s="1"/>
  <c r="M80" i="11"/>
  <c r="O80" i="11" s="1"/>
  <c r="B80" i="11"/>
  <c r="E80" i="11" s="1"/>
  <c r="M79" i="11"/>
  <c r="O79" i="11" s="1"/>
  <c r="B79" i="11"/>
  <c r="E79" i="11" s="1"/>
  <c r="M78" i="11"/>
  <c r="O78" i="11" s="1"/>
  <c r="B78" i="11"/>
  <c r="E78" i="11" s="1"/>
  <c r="Q77" i="11"/>
  <c r="P77" i="11"/>
  <c r="N77" i="11"/>
  <c r="L77" i="11"/>
  <c r="K77" i="11"/>
  <c r="J77" i="11"/>
  <c r="I77" i="11"/>
  <c r="H77" i="11"/>
  <c r="G77" i="11"/>
  <c r="F77" i="11"/>
  <c r="D77" i="11"/>
  <c r="C77" i="11"/>
  <c r="M76" i="11"/>
  <c r="B76" i="11"/>
  <c r="E76" i="11" s="1"/>
  <c r="Q73" i="11"/>
  <c r="P73" i="11"/>
  <c r="N73" i="11"/>
  <c r="L73" i="11"/>
  <c r="K73" i="11"/>
  <c r="J73" i="11"/>
  <c r="I73" i="11"/>
  <c r="H73" i="11"/>
  <c r="G73" i="11"/>
  <c r="F73" i="11"/>
  <c r="D73" i="11"/>
  <c r="C73" i="11"/>
  <c r="M72" i="11"/>
  <c r="O72" i="11" s="1"/>
  <c r="B72" i="11"/>
  <c r="E72" i="11" s="1"/>
  <c r="M71" i="11"/>
  <c r="O71" i="11" s="1"/>
  <c r="B71" i="11"/>
  <c r="E71" i="11" s="1"/>
  <c r="Q70" i="11"/>
  <c r="P70" i="11"/>
  <c r="N70" i="11"/>
  <c r="D70" i="11"/>
  <c r="C70" i="11"/>
  <c r="O69" i="11"/>
  <c r="B69" i="11"/>
  <c r="E69" i="11" s="1"/>
  <c r="M68" i="11"/>
  <c r="O68" i="11" s="1"/>
  <c r="B68" i="11"/>
  <c r="E68" i="11" s="1"/>
  <c r="M67" i="11"/>
  <c r="O67" i="11" s="1"/>
  <c r="B67" i="11"/>
  <c r="E67" i="11" s="1"/>
  <c r="B66" i="11"/>
  <c r="M65" i="11"/>
  <c r="O65" i="11" s="1"/>
  <c r="B65" i="11"/>
  <c r="E65" i="11" s="1"/>
  <c r="M63" i="11"/>
  <c r="O63" i="11" s="1"/>
  <c r="B63" i="11"/>
  <c r="E63" i="11" s="1"/>
  <c r="M62" i="11"/>
  <c r="O62" i="11" s="1"/>
  <c r="M58" i="11"/>
  <c r="O58" i="11" s="1"/>
  <c r="M57" i="11"/>
  <c r="O57" i="11" s="1"/>
  <c r="B57" i="11"/>
  <c r="E57" i="11" s="1"/>
  <c r="M56" i="11"/>
  <c r="O56" i="11" s="1"/>
  <c r="B56" i="11"/>
  <c r="E56" i="11" s="1"/>
  <c r="M55" i="11"/>
  <c r="O55" i="11" s="1"/>
  <c r="M54" i="11"/>
  <c r="O54" i="11" s="1"/>
  <c r="M53" i="11"/>
  <c r="O53" i="11" s="1"/>
  <c r="B53" i="11"/>
  <c r="E53" i="11" s="1"/>
  <c r="M52" i="11"/>
  <c r="O52" i="11" s="1"/>
  <c r="M49" i="11"/>
  <c r="O49" i="11" s="1"/>
  <c r="O48" i="11"/>
  <c r="M47" i="11"/>
  <c r="O47" i="11" s="1"/>
  <c r="M46" i="11"/>
  <c r="O46" i="11" s="1"/>
  <c r="E46" i="11"/>
  <c r="M39" i="11"/>
  <c r="B39" i="11"/>
  <c r="E39" i="11" s="1"/>
  <c r="M33" i="11"/>
  <c r="O33" i="11" s="1"/>
  <c r="B33" i="11"/>
  <c r="E33" i="11" s="1"/>
  <c r="M32" i="11"/>
  <c r="O32" i="11" s="1"/>
  <c r="B32" i="11"/>
  <c r="E32" i="11" s="1"/>
  <c r="M31" i="11"/>
  <c r="O31" i="11" s="1"/>
  <c r="B31" i="11"/>
  <c r="E31" i="11" s="1"/>
  <c r="M30" i="11"/>
  <c r="O30" i="11" s="1"/>
  <c r="B30" i="11"/>
  <c r="E30" i="11" s="1"/>
  <c r="M29" i="11"/>
  <c r="O29" i="11" s="1"/>
  <c r="B29" i="11"/>
  <c r="E29" i="11" s="1"/>
  <c r="M27" i="11"/>
  <c r="O27" i="11" s="1"/>
  <c r="B27" i="11"/>
  <c r="E27" i="11" s="1"/>
  <c r="M26" i="11"/>
  <c r="O26" i="11" s="1"/>
  <c r="B26" i="11"/>
  <c r="E26" i="11" s="1"/>
  <c r="M25" i="11"/>
  <c r="O25" i="11" s="1"/>
  <c r="B25" i="11"/>
  <c r="E25" i="11" s="1"/>
  <c r="M24" i="11"/>
  <c r="O24" i="11" s="1"/>
  <c r="B24" i="11"/>
  <c r="E24" i="11" s="1"/>
  <c r="O23" i="11"/>
  <c r="B23" i="11"/>
  <c r="E23" i="11" s="1"/>
  <c r="M22" i="11"/>
  <c r="O22" i="11" s="1"/>
  <c r="B22" i="11"/>
  <c r="E22" i="11" s="1"/>
  <c r="M19" i="11"/>
  <c r="O19" i="11" s="1"/>
  <c r="B19" i="11"/>
  <c r="E19" i="11" s="1"/>
  <c r="M18" i="11"/>
  <c r="O18" i="11" s="1"/>
  <c r="B18" i="11"/>
  <c r="E18" i="11" s="1"/>
  <c r="M16" i="11"/>
  <c r="O16" i="11" s="1"/>
  <c r="B16" i="11"/>
  <c r="E16" i="11" s="1"/>
  <c r="M14" i="11"/>
  <c r="O14" i="11" s="1"/>
  <c r="B14" i="11"/>
  <c r="E14" i="11" s="1"/>
  <c r="M13" i="11"/>
  <c r="O13" i="11" s="1"/>
  <c r="B13" i="11"/>
  <c r="E13" i="11" s="1"/>
  <c r="M12" i="11"/>
  <c r="O12" i="11" s="1"/>
  <c r="B12" i="11"/>
  <c r="E12" i="11" s="1"/>
  <c r="M11" i="11"/>
  <c r="O11" i="11" s="1"/>
  <c r="B11" i="11"/>
  <c r="E11" i="11" s="1"/>
  <c r="M10" i="11"/>
  <c r="O10" i="11" s="1"/>
  <c r="B10" i="11"/>
  <c r="E10" i="11" s="1"/>
  <c r="M8" i="11"/>
  <c r="O8" i="11" s="1"/>
  <c r="B8" i="11"/>
  <c r="E8" i="11" s="1"/>
  <c r="M5" i="11"/>
  <c r="O5" i="11" s="1"/>
  <c r="B5" i="11"/>
  <c r="E5" i="11" s="1"/>
  <c r="M4" i="11"/>
  <c r="O4" i="11" s="1"/>
  <c r="B4" i="11"/>
  <c r="E4" i="11" s="1"/>
  <c r="M121" i="10"/>
  <c r="O121" i="10" s="1"/>
  <c r="M122" i="10"/>
  <c r="O122" i="10" s="1"/>
  <c r="M123" i="10"/>
  <c r="O123" i="10" s="1"/>
  <c r="M127" i="10"/>
  <c r="O127" i="10" s="1"/>
  <c r="M128" i="10"/>
  <c r="O128" i="10" s="1"/>
  <c r="M129" i="10"/>
  <c r="O129" i="10" s="1"/>
  <c r="M119" i="10"/>
  <c r="O119" i="10" s="1"/>
  <c r="B119" i="10"/>
  <c r="E119" i="10" s="1"/>
  <c r="M157" i="10"/>
  <c r="O157" i="10" s="1"/>
  <c r="B157" i="10"/>
  <c r="E157" i="10" s="1"/>
  <c r="M43" i="11" l="1"/>
  <c r="O43" i="11" s="1"/>
  <c r="M44" i="11"/>
  <c r="O44" i="11" s="1"/>
  <c r="B9" i="11"/>
  <c r="E9" i="11" s="1"/>
  <c r="D44" i="11"/>
  <c r="B113" i="11"/>
  <c r="E113" i="11" s="1"/>
  <c r="Q129" i="11"/>
  <c r="P74" i="11"/>
  <c r="Q74" i="11"/>
  <c r="J129" i="11"/>
  <c r="B222" i="11"/>
  <c r="E222" i="11" s="1"/>
  <c r="M123" i="11"/>
  <c r="O123" i="11" s="1"/>
  <c r="H129" i="11"/>
  <c r="B216" i="11"/>
  <c r="E216" i="11" s="1"/>
  <c r="G102" i="11"/>
  <c r="L129" i="11"/>
  <c r="B77" i="11"/>
  <c r="E77" i="11" s="1"/>
  <c r="J217" i="11"/>
  <c r="B189" i="11"/>
  <c r="E189" i="11" s="1"/>
  <c r="Q217" i="11"/>
  <c r="B73" i="11"/>
  <c r="E73" i="11" s="1"/>
  <c r="F217" i="11"/>
  <c r="B195" i="11"/>
  <c r="E195" i="11" s="1"/>
  <c r="I129" i="11"/>
  <c r="N129" i="11"/>
  <c r="C217" i="11"/>
  <c r="O35" i="11"/>
  <c r="Q102" i="11"/>
  <c r="Q231" i="11"/>
  <c r="B101" i="11"/>
  <c r="E101" i="11" s="1"/>
  <c r="I217" i="11"/>
  <c r="B94" i="11"/>
  <c r="E94" i="11" s="1"/>
  <c r="B128" i="11"/>
  <c r="E128" i="11" s="1"/>
  <c r="P231" i="11"/>
  <c r="B148" i="11"/>
  <c r="E148" i="11" s="1"/>
  <c r="N217" i="11"/>
  <c r="K217" i="11"/>
  <c r="M94" i="11"/>
  <c r="O94" i="11" s="1"/>
  <c r="K129" i="11"/>
  <c r="G74" i="11"/>
  <c r="N74" i="11"/>
  <c r="J74" i="11"/>
  <c r="I231" i="11"/>
  <c r="M113" i="11"/>
  <c r="O113" i="11" s="1"/>
  <c r="P129" i="11"/>
  <c r="K102" i="11"/>
  <c r="B70" i="11"/>
  <c r="E70" i="11" s="1"/>
  <c r="H217" i="11"/>
  <c r="J231" i="11"/>
  <c r="G217" i="11"/>
  <c r="G129" i="11"/>
  <c r="C74" i="11"/>
  <c r="C102" i="11"/>
  <c r="L102" i="11"/>
  <c r="C129" i="11"/>
  <c r="L231" i="11"/>
  <c r="N231" i="11"/>
  <c r="F102" i="11"/>
  <c r="P102" i="11"/>
  <c r="M38" i="11"/>
  <c r="O38" i="11" s="1"/>
  <c r="G231" i="11"/>
  <c r="M70" i="11"/>
  <c r="O70" i="11" s="1"/>
  <c r="M73" i="11"/>
  <c r="O73" i="11" s="1"/>
  <c r="M128" i="11"/>
  <c r="O128" i="11" s="1"/>
  <c r="H102" i="11"/>
  <c r="H231" i="11"/>
  <c r="I74" i="11"/>
  <c r="I102" i="11"/>
  <c r="M230" i="11"/>
  <c r="O230" i="11" s="1"/>
  <c r="H74" i="11"/>
  <c r="J102" i="11"/>
  <c r="M195" i="11"/>
  <c r="O195" i="11" s="1"/>
  <c r="M227" i="11"/>
  <c r="O227" i="11" s="1"/>
  <c r="N102" i="11"/>
  <c r="L74" i="11"/>
  <c r="K74" i="11"/>
  <c r="B64" i="11"/>
  <c r="E64" i="11" s="1"/>
  <c r="M64" i="11"/>
  <c r="O64" i="11" s="1"/>
  <c r="P217" i="11"/>
  <c r="B123" i="11"/>
  <c r="E123" i="11" s="1"/>
  <c r="D74" i="11"/>
  <c r="M9" i="11"/>
  <c r="O9" i="11" s="1"/>
  <c r="E38" i="11"/>
  <c r="O39" i="11"/>
  <c r="F74" i="11"/>
  <c r="M77" i="11"/>
  <c r="O76" i="11"/>
  <c r="O77" i="11" s="1"/>
  <c r="D102" i="11"/>
  <c r="M101" i="11"/>
  <c r="O101" i="11" s="1"/>
  <c r="O95" i="11"/>
  <c r="O96" i="11"/>
  <c r="D129" i="11"/>
  <c r="F129" i="11"/>
  <c r="L217" i="11"/>
  <c r="M134" i="11"/>
  <c r="O134" i="11" s="1"/>
  <c r="M148" i="11"/>
  <c r="O148" i="11" s="1"/>
  <c r="O139" i="11"/>
  <c r="D217" i="11"/>
  <c r="M189" i="11"/>
  <c r="O189" i="11" s="1"/>
  <c r="O150" i="11"/>
  <c r="M216" i="11"/>
  <c r="O216" i="11" s="1"/>
  <c r="O196" i="11"/>
  <c r="D231" i="11"/>
  <c r="F231" i="11"/>
  <c r="M222" i="11"/>
  <c r="O222" i="11" s="1"/>
  <c r="B227" i="11"/>
  <c r="E227" i="11" s="1"/>
  <c r="E225" i="11"/>
  <c r="B230" i="11"/>
  <c r="E230" i="11" s="1"/>
  <c r="E228" i="11"/>
  <c r="C231" i="11"/>
  <c r="E101" i="9"/>
  <c r="K225" i="10"/>
  <c r="B44" i="11" l="1"/>
  <c r="E44" i="11" s="1"/>
  <c r="M129" i="11"/>
  <c r="O129" i="11" s="1"/>
  <c r="M217" i="11"/>
  <c r="O217" i="11" s="1"/>
  <c r="M102" i="11"/>
  <c r="O102" i="11" s="1"/>
  <c r="M231" i="11"/>
  <c r="O231" i="11" s="1"/>
  <c r="M74" i="11"/>
  <c r="O74" i="11" s="1"/>
  <c r="B231" i="11"/>
  <c r="E231" i="11" s="1"/>
  <c r="B217" i="11"/>
  <c r="E217" i="11" s="1"/>
  <c r="B129" i="11"/>
  <c r="E129" i="11" s="1"/>
  <c r="B102" i="11"/>
  <c r="E102" i="11" s="1"/>
  <c r="B74" i="11"/>
  <c r="E74" i="11" s="1"/>
  <c r="N210" i="10"/>
  <c r="B139" i="10"/>
  <c r="E139" i="10" s="1"/>
  <c r="M139" i="10"/>
  <c r="O139" i="10" s="1"/>
  <c r="B59" i="10"/>
  <c r="B58" i="10"/>
  <c r="B54" i="10"/>
  <c r="B53" i="10"/>
  <c r="B55" i="10"/>
  <c r="B56" i="10"/>
  <c r="K60" i="10"/>
  <c r="K64" i="10"/>
  <c r="K99" i="10"/>
  <c r="K171" i="10"/>
  <c r="K177" i="10"/>
  <c r="K205" i="10"/>
  <c r="K215" i="10"/>
  <c r="K234" i="10"/>
  <c r="M106" i="10"/>
  <c r="O106" i="10" s="1"/>
  <c r="B106" i="10"/>
  <c r="E106" i="10" s="1"/>
  <c r="P34" i="10"/>
  <c r="N34" i="10"/>
  <c r="G34" i="10"/>
  <c r="H34" i="10"/>
  <c r="I34" i="10"/>
  <c r="J34" i="10"/>
  <c r="K34" i="10"/>
  <c r="L34" i="10"/>
  <c r="F34" i="10"/>
  <c r="D34" i="10"/>
  <c r="C34" i="10"/>
  <c r="K219" i="10"/>
  <c r="P199" i="10"/>
  <c r="N199" i="10"/>
  <c r="G199" i="10"/>
  <c r="H199" i="10"/>
  <c r="I199" i="10"/>
  <c r="J199" i="10"/>
  <c r="K199" i="10"/>
  <c r="L199" i="10"/>
  <c r="F199" i="10"/>
  <c r="K88" i="10"/>
  <c r="K112" i="10"/>
  <c r="K29" i="10"/>
  <c r="K7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8" i="10"/>
  <c r="B5" i="10"/>
  <c r="B6" i="10"/>
  <c r="B4" i="10"/>
  <c r="B207" i="10"/>
  <c r="B208" i="10"/>
  <c r="B209" i="10"/>
  <c r="B210" i="10"/>
  <c r="B211" i="10"/>
  <c r="B212" i="10"/>
  <c r="B213" i="10"/>
  <c r="B214" i="10"/>
  <c r="C215" i="10"/>
  <c r="D205" i="10"/>
  <c r="B203" i="10"/>
  <c r="B204" i="10"/>
  <c r="B202" i="10"/>
  <c r="B223" i="10"/>
  <c r="B224" i="10"/>
  <c r="B226" i="10"/>
  <c r="B227" i="10"/>
  <c r="B228" i="10"/>
  <c r="B229" i="10"/>
  <c r="B222" i="10"/>
  <c r="Q130" i="10"/>
  <c r="P130" i="10"/>
  <c r="N130" i="10"/>
  <c r="G130" i="10"/>
  <c r="H130" i="10"/>
  <c r="I130" i="10"/>
  <c r="J130" i="10"/>
  <c r="K130" i="10"/>
  <c r="F130" i="10"/>
  <c r="D130" i="10"/>
  <c r="C130" i="10"/>
  <c r="B133" i="10"/>
  <c r="B134" i="10"/>
  <c r="B135" i="10"/>
  <c r="B136" i="10"/>
  <c r="B137" i="10"/>
  <c r="B138" i="10"/>
  <c r="B140" i="10"/>
  <c r="B141" i="10"/>
  <c r="B142" i="10"/>
  <c r="B143" i="10"/>
  <c r="B152" i="10"/>
  <c r="B144" i="10"/>
  <c r="B148" i="10"/>
  <c r="B145" i="10"/>
  <c r="B146" i="10"/>
  <c r="B147" i="10"/>
  <c r="B149" i="10"/>
  <c r="B150" i="10"/>
  <c r="B153" i="10"/>
  <c r="B155" i="10"/>
  <c r="B154" i="10"/>
  <c r="B156" i="10"/>
  <c r="B159" i="10"/>
  <c r="B160" i="10"/>
  <c r="B162" i="10"/>
  <c r="B161" i="10"/>
  <c r="B163" i="10"/>
  <c r="B164" i="10"/>
  <c r="B166" i="10"/>
  <c r="B167" i="10"/>
  <c r="B168" i="10"/>
  <c r="B169" i="10"/>
  <c r="B170" i="10"/>
  <c r="B165" i="10"/>
  <c r="B132" i="10"/>
  <c r="B151" i="10"/>
  <c r="B117" i="10"/>
  <c r="B116" i="10"/>
  <c r="B158" i="10"/>
  <c r="B118" i="10"/>
  <c r="B120" i="10"/>
  <c r="B121" i="10"/>
  <c r="B122" i="10"/>
  <c r="B123" i="10"/>
  <c r="B124" i="10"/>
  <c r="B125" i="10"/>
  <c r="B126" i="10"/>
  <c r="B127" i="10"/>
  <c r="B128" i="10"/>
  <c r="B129" i="10"/>
  <c r="B115" i="10"/>
  <c r="Q81" i="10"/>
  <c r="P81" i="10"/>
  <c r="N81" i="10"/>
  <c r="G81" i="10"/>
  <c r="H81" i="10"/>
  <c r="I81" i="10"/>
  <c r="J81" i="10"/>
  <c r="K81" i="10"/>
  <c r="L81" i="10"/>
  <c r="F81" i="10"/>
  <c r="D81" i="10"/>
  <c r="C81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65" i="10"/>
  <c r="B63" i="10"/>
  <c r="B92" i="10"/>
  <c r="B93" i="10"/>
  <c r="B94" i="10"/>
  <c r="B95" i="10"/>
  <c r="B96" i="10"/>
  <c r="B97" i="10"/>
  <c r="B98" i="10"/>
  <c r="B91" i="10"/>
  <c r="B101" i="10"/>
  <c r="B102" i="10"/>
  <c r="B103" i="10"/>
  <c r="B104" i="10"/>
  <c r="B105" i="10"/>
  <c r="B100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38" i="10"/>
  <c r="N51" i="10"/>
  <c r="H51" i="10"/>
  <c r="I51" i="10"/>
  <c r="J51" i="10"/>
  <c r="K51" i="10"/>
  <c r="L51" i="10"/>
  <c r="G51" i="10"/>
  <c r="Q51" i="10"/>
  <c r="P51" i="10"/>
  <c r="F51" i="10"/>
  <c r="D51" i="10"/>
  <c r="C51" i="10"/>
  <c r="O232" i="11" l="1"/>
  <c r="B232" i="11"/>
  <c r="E232" i="11" s="1"/>
  <c r="K200" i="10"/>
  <c r="B51" i="10"/>
  <c r="K220" i="10"/>
  <c r="K113" i="10"/>
  <c r="K89" i="10"/>
  <c r="B34" i="10"/>
  <c r="B130" i="10"/>
  <c r="M101" i="10"/>
  <c r="E101" i="10"/>
  <c r="M44" i="10"/>
  <c r="O44" i="10" s="1"/>
  <c r="E44" i="10"/>
  <c r="M217" i="10"/>
  <c r="O217" i="10" s="1"/>
  <c r="M25" i="10"/>
  <c r="O25" i="10" s="1"/>
  <c r="E25" i="10"/>
  <c r="E158" i="10"/>
  <c r="E120" i="10"/>
  <c r="B206" i="10"/>
  <c r="E206" i="10" s="1"/>
  <c r="E207" i="10"/>
  <c r="E211" i="10"/>
  <c r="M167" i="10"/>
  <c r="O167" i="10" s="1"/>
  <c r="E167" i="10"/>
  <c r="M155" i="10"/>
  <c r="O155" i="10" s="1"/>
  <c r="E155" i="10"/>
  <c r="M152" i="10"/>
  <c r="O152" i="10" s="1"/>
  <c r="E152" i="10"/>
  <c r="M148" i="10"/>
  <c r="O148" i="10" s="1"/>
  <c r="E148" i="10"/>
  <c r="M116" i="10"/>
  <c r="O116" i="10" s="1"/>
  <c r="M158" i="10"/>
  <c r="O158" i="10" s="1"/>
  <c r="M151" i="10"/>
  <c r="O151" i="10" s="1"/>
  <c r="M117" i="10"/>
  <c r="O117" i="10" s="1"/>
  <c r="E151" i="10"/>
  <c r="E117" i="10"/>
  <c r="E116" i="10"/>
  <c r="L120" i="10"/>
  <c r="M120" i="10" s="1"/>
  <c r="O120" i="10" s="1"/>
  <c r="L118" i="10"/>
  <c r="M118" i="10" s="1"/>
  <c r="O118" i="10" s="1"/>
  <c r="E118" i="10"/>
  <c r="L126" i="10"/>
  <c r="M126" i="10" s="1"/>
  <c r="O126" i="10" s="1"/>
  <c r="E126" i="10"/>
  <c r="L125" i="10"/>
  <c r="M125" i="10" s="1"/>
  <c r="O125" i="10" s="1"/>
  <c r="E125" i="10"/>
  <c r="L124" i="10"/>
  <c r="M124" i="10" s="1"/>
  <c r="O124" i="10" s="1"/>
  <c r="E124" i="10"/>
  <c r="E127" i="10"/>
  <c r="E128" i="10"/>
  <c r="E121" i="10"/>
  <c r="E122" i="10"/>
  <c r="E70" i="10"/>
  <c r="M70" i="10"/>
  <c r="O70" i="10" s="1"/>
  <c r="E71" i="10"/>
  <c r="M71" i="10"/>
  <c r="O71" i="10" s="1"/>
  <c r="M75" i="10"/>
  <c r="O75" i="10" s="1"/>
  <c r="E75" i="10"/>
  <c r="M72" i="10"/>
  <c r="O72" i="10" s="1"/>
  <c r="E72" i="10"/>
  <c r="M69" i="10"/>
  <c r="O69" i="10" s="1"/>
  <c r="E69" i="10"/>
  <c r="M31" i="10"/>
  <c r="O31" i="10" s="1"/>
  <c r="E31" i="10"/>
  <c r="M185" i="10"/>
  <c r="O185" i="10" s="1"/>
  <c r="E185" i="10"/>
  <c r="M180" i="10"/>
  <c r="O180" i="10" s="1"/>
  <c r="E180" i="10"/>
  <c r="M179" i="10"/>
  <c r="O179" i="10" s="1"/>
  <c r="E179" i="10"/>
  <c r="M85" i="10"/>
  <c r="O85" i="10" s="1"/>
  <c r="E85" i="10"/>
  <c r="M13" i="10"/>
  <c r="O13" i="10" s="1"/>
  <c r="E13" i="10"/>
  <c r="K57" i="10"/>
  <c r="K61" i="10" s="1"/>
  <c r="K35" i="10"/>
  <c r="Q233" i="10"/>
  <c r="P233" i="10"/>
  <c r="N233" i="10"/>
  <c r="L233" i="10"/>
  <c r="J233" i="10"/>
  <c r="I233" i="10"/>
  <c r="H233" i="10"/>
  <c r="G233" i="10"/>
  <c r="F233" i="10"/>
  <c r="D233" i="10"/>
  <c r="C233" i="10"/>
  <c r="O232" i="10"/>
  <c r="B232" i="10"/>
  <c r="E232" i="10" s="1"/>
  <c r="O231" i="10"/>
  <c r="B231" i="10"/>
  <c r="Q230" i="10"/>
  <c r="P230" i="10"/>
  <c r="N230" i="10"/>
  <c r="L230" i="10"/>
  <c r="J230" i="10"/>
  <c r="I230" i="10"/>
  <c r="H230" i="10"/>
  <c r="G230" i="10"/>
  <c r="F230" i="10"/>
  <c r="D230" i="10"/>
  <c r="C230" i="10"/>
  <c r="M229" i="10"/>
  <c r="O229" i="10" s="1"/>
  <c r="E229" i="10"/>
  <c r="M228" i="10"/>
  <c r="O228" i="10" s="1"/>
  <c r="M227" i="10"/>
  <c r="O227" i="10" s="1"/>
  <c r="E227" i="10"/>
  <c r="M226" i="10"/>
  <c r="O226" i="10" s="1"/>
  <c r="E226" i="10"/>
  <c r="Q225" i="10"/>
  <c r="P225" i="10"/>
  <c r="N225" i="10"/>
  <c r="L225" i="10"/>
  <c r="J225" i="10"/>
  <c r="I225" i="10"/>
  <c r="H225" i="10"/>
  <c r="G225" i="10"/>
  <c r="F225" i="10"/>
  <c r="D225" i="10"/>
  <c r="C225" i="10"/>
  <c r="O224" i="10"/>
  <c r="E224" i="10"/>
  <c r="M223" i="10"/>
  <c r="O223" i="10" s="1"/>
  <c r="E223" i="10"/>
  <c r="M222" i="10"/>
  <c r="O222" i="10" s="1"/>
  <c r="Q219" i="10"/>
  <c r="P219" i="10"/>
  <c r="N219" i="10"/>
  <c r="L219" i="10"/>
  <c r="J219" i="10"/>
  <c r="I219" i="10"/>
  <c r="H219" i="10"/>
  <c r="G219" i="10"/>
  <c r="F219" i="10"/>
  <c r="D219" i="10"/>
  <c r="C219" i="10"/>
  <c r="M218" i="10"/>
  <c r="O218" i="10" s="1"/>
  <c r="E218" i="10"/>
  <c r="E217" i="10"/>
  <c r="M216" i="10"/>
  <c r="O216" i="10" s="1"/>
  <c r="E216" i="10"/>
  <c r="Q215" i="10"/>
  <c r="P215" i="10"/>
  <c r="N215" i="10"/>
  <c r="L215" i="10"/>
  <c r="J215" i="10"/>
  <c r="I215" i="10"/>
  <c r="H215" i="10"/>
  <c r="G215" i="10"/>
  <c r="F215" i="10"/>
  <c r="D215" i="10"/>
  <c r="M214" i="10"/>
  <c r="O214" i="10" s="1"/>
  <c r="E214" i="10"/>
  <c r="M213" i="10"/>
  <c r="O213" i="10" s="1"/>
  <c r="E213" i="10"/>
  <c r="M212" i="10"/>
  <c r="O212" i="10" s="1"/>
  <c r="E212" i="10"/>
  <c r="M211" i="10"/>
  <c r="O211" i="10" s="1"/>
  <c r="M210" i="10"/>
  <c r="O210" i="10" s="1"/>
  <c r="E210" i="10"/>
  <c r="M209" i="10"/>
  <c r="O209" i="10" s="1"/>
  <c r="E209" i="10"/>
  <c r="M208" i="10"/>
  <c r="O208" i="10" s="1"/>
  <c r="E208" i="10"/>
  <c r="M207" i="10"/>
  <c r="O207" i="10" s="1"/>
  <c r="M206" i="10"/>
  <c r="O206" i="10" s="1"/>
  <c r="Q205" i="10"/>
  <c r="P205" i="10"/>
  <c r="N205" i="10"/>
  <c r="L205" i="10"/>
  <c r="J205" i="10"/>
  <c r="I205" i="10"/>
  <c r="H205" i="10"/>
  <c r="G205" i="10"/>
  <c r="F205" i="10"/>
  <c r="C205" i="10"/>
  <c r="M204" i="10"/>
  <c r="O204" i="10" s="1"/>
  <c r="E204" i="10"/>
  <c r="M203" i="10"/>
  <c r="O203" i="10" s="1"/>
  <c r="E203" i="10"/>
  <c r="M202" i="10"/>
  <c r="O202" i="10" s="1"/>
  <c r="E202" i="10"/>
  <c r="Q199" i="10"/>
  <c r="D199" i="10"/>
  <c r="C199" i="10"/>
  <c r="M198" i="10"/>
  <c r="O198" i="10" s="1"/>
  <c r="E198" i="10"/>
  <c r="M197" i="10"/>
  <c r="O197" i="10" s="1"/>
  <c r="B197" i="10"/>
  <c r="E197" i="10" s="1"/>
  <c r="M196" i="10"/>
  <c r="O196" i="10" s="1"/>
  <c r="E196" i="10"/>
  <c r="M195" i="10"/>
  <c r="O195" i="10" s="1"/>
  <c r="B195" i="10"/>
  <c r="E195" i="10" s="1"/>
  <c r="M194" i="10"/>
  <c r="O194" i="10" s="1"/>
  <c r="B194" i="10"/>
  <c r="E194" i="10" s="1"/>
  <c r="M193" i="10"/>
  <c r="O193" i="10" s="1"/>
  <c r="B193" i="10"/>
  <c r="E193" i="10" s="1"/>
  <c r="M192" i="10"/>
  <c r="O192" i="10" s="1"/>
  <c r="B192" i="10"/>
  <c r="E192" i="10" s="1"/>
  <c r="M191" i="10"/>
  <c r="O191" i="10" s="1"/>
  <c r="E191" i="10"/>
  <c r="M190" i="10"/>
  <c r="O190" i="10" s="1"/>
  <c r="E190" i="10"/>
  <c r="M189" i="10"/>
  <c r="O189" i="10" s="1"/>
  <c r="E189" i="10"/>
  <c r="M188" i="10"/>
  <c r="O188" i="10" s="1"/>
  <c r="E188" i="10"/>
  <c r="M187" i="10"/>
  <c r="O187" i="10" s="1"/>
  <c r="E187" i="10"/>
  <c r="M186" i="10"/>
  <c r="O186" i="10" s="1"/>
  <c r="B186" i="10"/>
  <c r="E186" i="10" s="1"/>
  <c r="M184" i="10"/>
  <c r="O184" i="10" s="1"/>
  <c r="B184" i="10"/>
  <c r="E184" i="10" s="1"/>
  <c r="M183" i="10"/>
  <c r="O183" i="10" s="1"/>
  <c r="E183" i="10"/>
  <c r="O182" i="10"/>
  <c r="B182" i="10"/>
  <c r="E182" i="10" s="1"/>
  <c r="M181" i="10"/>
  <c r="O181" i="10" s="1"/>
  <c r="E181" i="10"/>
  <c r="M178" i="10"/>
  <c r="E178" i="10"/>
  <c r="Q177" i="10"/>
  <c r="P177" i="10"/>
  <c r="N177" i="10"/>
  <c r="L177" i="10"/>
  <c r="J177" i="10"/>
  <c r="I177" i="10"/>
  <c r="H177" i="10"/>
  <c r="G177" i="10"/>
  <c r="F177" i="10"/>
  <c r="D177" i="10"/>
  <c r="C177" i="10"/>
  <c r="M176" i="10"/>
  <c r="O176" i="10" s="1"/>
  <c r="E176" i="10"/>
  <c r="M175" i="10"/>
  <c r="O175" i="10" s="1"/>
  <c r="E175" i="10"/>
  <c r="M174" i="10"/>
  <c r="O174" i="10" s="1"/>
  <c r="B174" i="10"/>
  <c r="E174" i="10" s="1"/>
  <c r="M173" i="10"/>
  <c r="O173" i="10" s="1"/>
  <c r="B173" i="10"/>
  <c r="E173" i="10" s="1"/>
  <c r="Q171" i="10"/>
  <c r="P171" i="10"/>
  <c r="N171" i="10"/>
  <c r="L171" i="10"/>
  <c r="J171" i="10"/>
  <c r="I171" i="10"/>
  <c r="H171" i="10"/>
  <c r="G171" i="10"/>
  <c r="F171" i="10"/>
  <c r="D171" i="10"/>
  <c r="C171" i="10"/>
  <c r="M165" i="10"/>
  <c r="O165" i="10" s="1"/>
  <c r="E165" i="10"/>
  <c r="M170" i="10"/>
  <c r="O170" i="10" s="1"/>
  <c r="E170" i="10"/>
  <c r="M169" i="10"/>
  <c r="O169" i="10" s="1"/>
  <c r="E169" i="10"/>
  <c r="M168" i="10"/>
  <c r="O168" i="10" s="1"/>
  <c r="E168" i="10"/>
  <c r="M166" i="10"/>
  <c r="O166" i="10" s="1"/>
  <c r="E166" i="10"/>
  <c r="M164" i="10"/>
  <c r="O164" i="10" s="1"/>
  <c r="E164" i="10"/>
  <c r="M163" i="10"/>
  <c r="O163" i="10" s="1"/>
  <c r="E163" i="10"/>
  <c r="M161" i="10"/>
  <c r="O161" i="10" s="1"/>
  <c r="E161" i="10"/>
  <c r="M162" i="10"/>
  <c r="O162" i="10" s="1"/>
  <c r="E162" i="10"/>
  <c r="O160" i="10"/>
  <c r="E160" i="10"/>
  <c r="M159" i="10"/>
  <c r="O159" i="10" s="1"/>
  <c r="E159" i="10"/>
  <c r="M156" i="10"/>
  <c r="O156" i="10" s="1"/>
  <c r="E156" i="10"/>
  <c r="M154" i="10"/>
  <c r="O154" i="10" s="1"/>
  <c r="E154" i="10"/>
  <c r="M153" i="10"/>
  <c r="O153" i="10" s="1"/>
  <c r="E153" i="10"/>
  <c r="M150" i="10"/>
  <c r="O150" i="10" s="1"/>
  <c r="E150" i="10"/>
  <c r="M149" i="10"/>
  <c r="O149" i="10" s="1"/>
  <c r="E149" i="10"/>
  <c r="M147" i="10"/>
  <c r="O147" i="10" s="1"/>
  <c r="E147" i="10"/>
  <c r="M146" i="10"/>
  <c r="O146" i="10" s="1"/>
  <c r="E146" i="10"/>
  <c r="M145" i="10"/>
  <c r="O145" i="10" s="1"/>
  <c r="E145" i="10"/>
  <c r="M144" i="10"/>
  <c r="O144" i="10" s="1"/>
  <c r="E144" i="10"/>
  <c r="M143" i="10"/>
  <c r="O143" i="10" s="1"/>
  <c r="E143" i="10"/>
  <c r="M142" i="10"/>
  <c r="O142" i="10" s="1"/>
  <c r="E142" i="10"/>
  <c r="M141" i="10"/>
  <c r="O141" i="10" s="1"/>
  <c r="E141" i="10"/>
  <c r="M140" i="10"/>
  <c r="O140" i="10" s="1"/>
  <c r="E140" i="10"/>
  <c r="M138" i="10"/>
  <c r="O138" i="10" s="1"/>
  <c r="E138" i="10"/>
  <c r="M137" i="10"/>
  <c r="O137" i="10" s="1"/>
  <c r="E137" i="10"/>
  <c r="M136" i="10"/>
  <c r="O136" i="10" s="1"/>
  <c r="E136" i="10"/>
  <c r="M135" i="10"/>
  <c r="O135" i="10" s="1"/>
  <c r="E135" i="10"/>
  <c r="M134" i="10"/>
  <c r="O134" i="10" s="1"/>
  <c r="E134" i="10"/>
  <c r="M133" i="10"/>
  <c r="O133" i="10" s="1"/>
  <c r="E133" i="10"/>
  <c r="M132" i="10"/>
  <c r="E132" i="10"/>
  <c r="E129" i="10"/>
  <c r="E123" i="10"/>
  <c r="M115" i="10"/>
  <c r="O115" i="10" s="1"/>
  <c r="E115" i="10"/>
  <c r="Q112" i="10"/>
  <c r="P112" i="10"/>
  <c r="N112" i="10"/>
  <c r="L112" i="10"/>
  <c r="J112" i="10"/>
  <c r="I112" i="10"/>
  <c r="H112" i="10"/>
  <c r="G112" i="10"/>
  <c r="F112" i="10"/>
  <c r="D112" i="10"/>
  <c r="C112" i="10"/>
  <c r="M111" i="10"/>
  <c r="O111" i="10" s="1"/>
  <c r="E111" i="10"/>
  <c r="M110" i="10"/>
  <c r="O110" i="10" s="1"/>
  <c r="B110" i="10"/>
  <c r="E110" i="10" s="1"/>
  <c r="M109" i="10"/>
  <c r="O109" i="10" s="1"/>
  <c r="E109" i="10"/>
  <c r="M108" i="10"/>
  <c r="O108" i="10" s="1"/>
  <c r="B108" i="10"/>
  <c r="E108" i="10" s="1"/>
  <c r="Q107" i="10"/>
  <c r="P107" i="10"/>
  <c r="N107" i="10"/>
  <c r="L107" i="10"/>
  <c r="J107" i="10"/>
  <c r="I107" i="10"/>
  <c r="H107" i="10"/>
  <c r="G107" i="10"/>
  <c r="F107" i="10"/>
  <c r="D107" i="10"/>
  <c r="C107" i="10"/>
  <c r="M105" i="10"/>
  <c r="O105" i="10" s="1"/>
  <c r="E105" i="10"/>
  <c r="M104" i="10"/>
  <c r="O104" i="10" s="1"/>
  <c r="E104" i="10"/>
  <c r="M103" i="10"/>
  <c r="O103" i="10" s="1"/>
  <c r="E103" i="10"/>
  <c r="M102" i="10"/>
  <c r="O102" i="10" s="1"/>
  <c r="E102" i="10"/>
  <c r="M100" i="10"/>
  <c r="O100" i="10" s="1"/>
  <c r="E100" i="10"/>
  <c r="Q99" i="10"/>
  <c r="P99" i="10"/>
  <c r="N99" i="10"/>
  <c r="L99" i="10"/>
  <c r="J99" i="10"/>
  <c r="I99" i="10"/>
  <c r="H99" i="10"/>
  <c r="G99" i="10"/>
  <c r="F99" i="10"/>
  <c r="D99" i="10"/>
  <c r="C99" i="10"/>
  <c r="M98" i="10"/>
  <c r="O98" i="10" s="1"/>
  <c r="E98" i="10"/>
  <c r="E97" i="10"/>
  <c r="M96" i="10"/>
  <c r="O96" i="10" s="1"/>
  <c r="E96" i="10"/>
  <c r="M95" i="10"/>
  <c r="O95" i="10" s="1"/>
  <c r="E95" i="10"/>
  <c r="M94" i="10"/>
  <c r="O94" i="10" s="1"/>
  <c r="E94" i="10"/>
  <c r="M93" i="10"/>
  <c r="O93" i="10" s="1"/>
  <c r="E93" i="10"/>
  <c r="M92" i="10"/>
  <c r="O92" i="10" s="1"/>
  <c r="E92" i="10"/>
  <c r="O91" i="10"/>
  <c r="E91" i="10"/>
  <c r="Q88" i="10"/>
  <c r="P88" i="10"/>
  <c r="N88" i="10"/>
  <c r="L88" i="10"/>
  <c r="J88" i="10"/>
  <c r="I88" i="10"/>
  <c r="H88" i="10"/>
  <c r="G88" i="10"/>
  <c r="F88" i="10"/>
  <c r="D88" i="10"/>
  <c r="C88" i="10"/>
  <c r="M87" i="10"/>
  <c r="O87" i="10" s="1"/>
  <c r="B87" i="10"/>
  <c r="E87" i="10" s="1"/>
  <c r="M86" i="10"/>
  <c r="O86" i="10" s="1"/>
  <c r="E86" i="10"/>
  <c r="M84" i="10"/>
  <c r="O84" i="10" s="1"/>
  <c r="E84" i="10"/>
  <c r="M83" i="10"/>
  <c r="B83" i="10"/>
  <c r="E83" i="10" s="1"/>
  <c r="M82" i="10"/>
  <c r="E82" i="10"/>
  <c r="M80" i="10"/>
  <c r="O80" i="10" s="1"/>
  <c r="E80" i="10"/>
  <c r="M79" i="10"/>
  <c r="O79" i="10" s="1"/>
  <c r="E79" i="10"/>
  <c r="M78" i="10"/>
  <c r="O78" i="10" s="1"/>
  <c r="E78" i="10"/>
  <c r="M77" i="10"/>
  <c r="O77" i="10" s="1"/>
  <c r="E77" i="10"/>
  <c r="M76" i="10"/>
  <c r="O76" i="10" s="1"/>
  <c r="E76" i="10"/>
  <c r="M74" i="10"/>
  <c r="O74" i="10" s="1"/>
  <c r="E74" i="10"/>
  <c r="M73" i="10"/>
  <c r="O73" i="10" s="1"/>
  <c r="E73" i="10"/>
  <c r="M68" i="10"/>
  <c r="O68" i="10" s="1"/>
  <c r="E68" i="10"/>
  <c r="M67" i="10"/>
  <c r="O67" i="10" s="1"/>
  <c r="E67" i="10"/>
  <c r="M66" i="10"/>
  <c r="O66" i="10" s="1"/>
  <c r="E66" i="10"/>
  <c r="M65" i="10"/>
  <c r="O65" i="10" s="1"/>
  <c r="E65" i="10"/>
  <c r="Q64" i="10"/>
  <c r="P64" i="10"/>
  <c r="N64" i="10"/>
  <c r="L64" i="10"/>
  <c r="J64" i="10"/>
  <c r="I64" i="10"/>
  <c r="H64" i="10"/>
  <c r="G64" i="10"/>
  <c r="F64" i="10"/>
  <c r="D64" i="10"/>
  <c r="C64" i="10"/>
  <c r="M63" i="10"/>
  <c r="E63" i="10"/>
  <c r="Q60" i="10"/>
  <c r="P60" i="10"/>
  <c r="N60" i="10"/>
  <c r="L60" i="10"/>
  <c r="J60" i="10"/>
  <c r="I60" i="10"/>
  <c r="H60" i="10"/>
  <c r="G60" i="10"/>
  <c r="F60" i="10"/>
  <c r="D60" i="10"/>
  <c r="C60" i="10"/>
  <c r="M59" i="10"/>
  <c r="O59" i="10" s="1"/>
  <c r="E59" i="10"/>
  <c r="M58" i="10"/>
  <c r="O58" i="10" s="1"/>
  <c r="E58" i="10"/>
  <c r="Q57" i="10"/>
  <c r="P57" i="10"/>
  <c r="N57" i="10"/>
  <c r="L57" i="10"/>
  <c r="J57" i="10"/>
  <c r="I57" i="10"/>
  <c r="H57" i="10"/>
  <c r="G57" i="10"/>
  <c r="F57" i="10"/>
  <c r="D57" i="10"/>
  <c r="C57" i="10"/>
  <c r="M56" i="10"/>
  <c r="O56" i="10" s="1"/>
  <c r="E56" i="10"/>
  <c r="M55" i="10"/>
  <c r="O55" i="10" s="1"/>
  <c r="E55" i="10"/>
  <c r="M54" i="10"/>
  <c r="O54" i="10" s="1"/>
  <c r="E54" i="10"/>
  <c r="M52" i="10"/>
  <c r="O52" i="10" s="1"/>
  <c r="B52" i="10"/>
  <c r="E52" i="10" s="1"/>
  <c r="M50" i="10"/>
  <c r="O50" i="10" s="1"/>
  <c r="E50" i="10"/>
  <c r="M49" i="10"/>
  <c r="O49" i="10" s="1"/>
  <c r="E49" i="10"/>
  <c r="M48" i="10"/>
  <c r="O48" i="10" s="1"/>
  <c r="E48" i="10"/>
  <c r="M47" i="10"/>
  <c r="O47" i="10" s="1"/>
  <c r="E47" i="10"/>
  <c r="M46" i="10"/>
  <c r="O46" i="10" s="1"/>
  <c r="E46" i="10"/>
  <c r="M45" i="10"/>
  <c r="O45" i="10" s="1"/>
  <c r="E45" i="10"/>
  <c r="M43" i="10"/>
  <c r="O43" i="10" s="1"/>
  <c r="E43" i="10"/>
  <c r="M42" i="10"/>
  <c r="O42" i="10" s="1"/>
  <c r="E42" i="10"/>
  <c r="M40" i="10"/>
  <c r="O40" i="10" s="1"/>
  <c r="E40" i="10"/>
  <c r="O39" i="10"/>
  <c r="E39" i="10"/>
  <c r="M38" i="10"/>
  <c r="O38" i="10" s="1"/>
  <c r="E38" i="10"/>
  <c r="M37" i="10"/>
  <c r="O37" i="10" s="1"/>
  <c r="E37" i="10"/>
  <c r="Q34" i="10"/>
  <c r="M33" i="10"/>
  <c r="O33" i="10" s="1"/>
  <c r="B33" i="10"/>
  <c r="E33" i="10" s="1"/>
  <c r="M32" i="10"/>
  <c r="O32" i="10" s="1"/>
  <c r="E32" i="10"/>
  <c r="M30" i="10"/>
  <c r="B30" i="10"/>
  <c r="E30" i="10" s="1"/>
  <c r="Q29" i="10"/>
  <c r="P29" i="10"/>
  <c r="N29" i="10"/>
  <c r="L29" i="10"/>
  <c r="J29" i="10"/>
  <c r="I29" i="10"/>
  <c r="H29" i="10"/>
  <c r="G29" i="10"/>
  <c r="F29" i="10"/>
  <c r="D29" i="10"/>
  <c r="C29" i="10"/>
  <c r="M28" i="10"/>
  <c r="O28" i="10" s="1"/>
  <c r="E28" i="10"/>
  <c r="M27" i="10"/>
  <c r="O27" i="10" s="1"/>
  <c r="E27" i="10"/>
  <c r="M26" i="10"/>
  <c r="O26" i="10" s="1"/>
  <c r="E26" i="10"/>
  <c r="M24" i="10"/>
  <c r="O24" i="10" s="1"/>
  <c r="E24" i="10"/>
  <c r="M23" i="10"/>
  <c r="O23" i="10" s="1"/>
  <c r="E23" i="10"/>
  <c r="M22" i="10"/>
  <c r="O22" i="10" s="1"/>
  <c r="E22" i="10"/>
  <c r="M21" i="10"/>
  <c r="O21" i="10" s="1"/>
  <c r="E21" i="10"/>
  <c r="M20" i="10"/>
  <c r="O20" i="10" s="1"/>
  <c r="E20" i="10"/>
  <c r="M19" i="10"/>
  <c r="O19" i="10" s="1"/>
  <c r="E19" i="10"/>
  <c r="M18" i="10"/>
  <c r="O18" i="10" s="1"/>
  <c r="E18" i="10"/>
  <c r="O17" i="10"/>
  <c r="E17" i="10"/>
  <c r="M16" i="10"/>
  <c r="O16" i="10" s="1"/>
  <c r="E16" i="10"/>
  <c r="M15" i="10"/>
  <c r="O15" i="10" s="1"/>
  <c r="E15" i="10"/>
  <c r="M14" i="10"/>
  <c r="O14" i="10" s="1"/>
  <c r="E14" i="10"/>
  <c r="M12" i="10"/>
  <c r="O12" i="10" s="1"/>
  <c r="E12" i="10"/>
  <c r="M11" i="10"/>
  <c r="O11" i="10" s="1"/>
  <c r="E11" i="10"/>
  <c r="M10" i="10"/>
  <c r="O10" i="10" s="1"/>
  <c r="E10" i="10"/>
  <c r="M9" i="10"/>
  <c r="O9" i="10" s="1"/>
  <c r="E9" i="10"/>
  <c r="M8" i="10"/>
  <c r="O8" i="10" s="1"/>
  <c r="E8" i="10"/>
  <c r="Q7" i="10"/>
  <c r="P7" i="10"/>
  <c r="N7" i="10"/>
  <c r="L7" i="10"/>
  <c r="J7" i="10"/>
  <c r="I7" i="10"/>
  <c r="H7" i="10"/>
  <c r="G7" i="10"/>
  <c r="F7" i="10"/>
  <c r="D7" i="10"/>
  <c r="C7" i="10"/>
  <c r="M6" i="10"/>
  <c r="O6" i="10" s="1"/>
  <c r="E6" i="10"/>
  <c r="M5" i="10"/>
  <c r="O5" i="10" s="1"/>
  <c r="E5" i="10"/>
  <c r="M4" i="10"/>
  <c r="O4" i="10" s="1"/>
  <c r="E4" i="10"/>
  <c r="B4" i="8"/>
  <c r="N9" i="9"/>
  <c r="L134" i="9"/>
  <c r="L135" i="9"/>
  <c r="L136" i="9"/>
  <c r="L137" i="9"/>
  <c r="L138" i="9"/>
  <c r="L131" i="9"/>
  <c r="N131" i="9" s="1"/>
  <c r="L132" i="9"/>
  <c r="N132" i="9" s="1"/>
  <c r="L133" i="9"/>
  <c r="N133" i="9" s="1"/>
  <c r="N134" i="9"/>
  <c r="L116" i="9"/>
  <c r="N116" i="9" s="1"/>
  <c r="L117" i="9"/>
  <c r="N117" i="9" s="1"/>
  <c r="L118" i="9"/>
  <c r="N118" i="9" s="1"/>
  <c r="L119" i="9"/>
  <c r="N119" i="9" s="1"/>
  <c r="L120" i="9"/>
  <c r="N120" i="9" s="1"/>
  <c r="P172" i="9"/>
  <c r="O172" i="9"/>
  <c r="M172" i="9"/>
  <c r="G172" i="9"/>
  <c r="H172" i="9"/>
  <c r="I172" i="9"/>
  <c r="J172" i="9"/>
  <c r="K172" i="9"/>
  <c r="F172" i="9"/>
  <c r="P139" i="9"/>
  <c r="O139" i="9"/>
  <c r="M139" i="9"/>
  <c r="K139" i="9"/>
  <c r="G139" i="9"/>
  <c r="H139" i="9"/>
  <c r="I139" i="9"/>
  <c r="J139" i="9"/>
  <c r="F139" i="9"/>
  <c r="O62" i="9"/>
  <c r="P62" i="9"/>
  <c r="M62" i="9"/>
  <c r="K62" i="9"/>
  <c r="G62" i="9"/>
  <c r="H62" i="9"/>
  <c r="I62" i="9"/>
  <c r="J62" i="9"/>
  <c r="F62" i="9"/>
  <c r="F38" i="9"/>
  <c r="F43" i="9"/>
  <c r="L61" i="9"/>
  <c r="N61" i="9" s="1"/>
  <c r="L60" i="9"/>
  <c r="L59" i="9"/>
  <c r="L58" i="9"/>
  <c r="N58" i="9" s="1"/>
  <c r="L57" i="9"/>
  <c r="N57" i="9" s="1"/>
  <c r="L56" i="9"/>
  <c r="N56" i="9" s="1"/>
  <c r="L55" i="9"/>
  <c r="N55" i="9" s="1"/>
  <c r="L54" i="9"/>
  <c r="N54" i="9" s="1"/>
  <c r="L53" i="9"/>
  <c r="L51" i="9"/>
  <c r="L52" i="9"/>
  <c r="D62" i="9"/>
  <c r="C62" i="9"/>
  <c r="L15" i="9"/>
  <c r="L16" i="9"/>
  <c r="N16" i="9" s="1"/>
  <c r="L17" i="9"/>
  <c r="N17" i="9" s="1"/>
  <c r="L18" i="9"/>
  <c r="L19" i="9"/>
  <c r="L20" i="9"/>
  <c r="L21" i="9"/>
  <c r="L22" i="9"/>
  <c r="L14" i="9"/>
  <c r="N14" i="9" s="1"/>
  <c r="D139" i="9"/>
  <c r="C139" i="9"/>
  <c r="C105" i="9"/>
  <c r="D105" i="9"/>
  <c r="C43" i="9"/>
  <c r="L96" i="9"/>
  <c r="N96" i="9" s="1"/>
  <c r="B96" i="9"/>
  <c r="E96" i="9" s="1"/>
  <c r="B58" i="9"/>
  <c r="E58" i="9" s="1"/>
  <c r="B59" i="9"/>
  <c r="E59" i="9" s="1"/>
  <c r="B60" i="9"/>
  <c r="E60" i="9" s="1"/>
  <c r="B134" i="9"/>
  <c r="E134" i="9" s="1"/>
  <c r="L127" i="9"/>
  <c r="N127" i="9" s="1"/>
  <c r="L128" i="9"/>
  <c r="N128" i="9" s="1"/>
  <c r="L129" i="9"/>
  <c r="N129" i="9" s="1"/>
  <c r="B128" i="9"/>
  <c r="B127" i="9"/>
  <c r="L100" i="9"/>
  <c r="N100" i="9" s="1"/>
  <c r="B100" i="9"/>
  <c r="E100" i="9" s="1"/>
  <c r="L99" i="9"/>
  <c r="N99" i="9" s="1"/>
  <c r="B99" i="9"/>
  <c r="E99" i="9" s="1"/>
  <c r="L98" i="9"/>
  <c r="N98" i="9" s="1"/>
  <c r="B98" i="9"/>
  <c r="E98" i="9" s="1"/>
  <c r="L95" i="9"/>
  <c r="N95" i="9" s="1"/>
  <c r="B95" i="9"/>
  <c r="E95" i="9" s="1"/>
  <c r="L115" i="9"/>
  <c r="N115" i="9" s="1"/>
  <c r="L92" i="9"/>
  <c r="N92" i="9" s="1"/>
  <c r="L93" i="9"/>
  <c r="N93" i="9" s="1"/>
  <c r="L125" i="9"/>
  <c r="N125" i="9" s="1"/>
  <c r="B125" i="9"/>
  <c r="E125" i="9" s="1"/>
  <c r="B68" i="9"/>
  <c r="L8" i="9"/>
  <c r="N8" i="9" s="1"/>
  <c r="L9" i="9"/>
  <c r="L10" i="9"/>
  <c r="N10" i="9" s="1"/>
  <c r="L11" i="9"/>
  <c r="N11" i="9" s="1"/>
  <c r="L12" i="9"/>
  <c r="N12" i="9" s="1"/>
  <c r="L13" i="9"/>
  <c r="N13" i="9" s="1"/>
  <c r="N15" i="9"/>
  <c r="N21" i="9"/>
  <c r="C23" i="9"/>
  <c r="D23" i="9"/>
  <c r="F23" i="9"/>
  <c r="G23" i="9"/>
  <c r="H23" i="9"/>
  <c r="I23" i="9"/>
  <c r="J23" i="9"/>
  <c r="K23" i="9"/>
  <c r="M23" i="9"/>
  <c r="O23" i="9"/>
  <c r="P23" i="9"/>
  <c r="B8" i="9"/>
  <c r="E8" i="9" s="1"/>
  <c r="B9" i="9"/>
  <c r="E9" i="9" s="1"/>
  <c r="B10" i="9"/>
  <c r="E10" i="9" s="1"/>
  <c r="B11" i="9"/>
  <c r="E11" i="9" s="1"/>
  <c r="B12" i="9"/>
  <c r="E12" i="9" s="1"/>
  <c r="B13" i="9"/>
  <c r="E13" i="9" s="1"/>
  <c r="B14" i="9"/>
  <c r="E14" i="9" s="1"/>
  <c r="B15" i="9"/>
  <c r="E15" i="9" s="1"/>
  <c r="B16" i="9"/>
  <c r="E16" i="9" s="1"/>
  <c r="B17" i="9"/>
  <c r="E17" i="9" s="1"/>
  <c r="B21" i="9"/>
  <c r="E21" i="9" s="1"/>
  <c r="B7" i="9"/>
  <c r="E7" i="9" s="1"/>
  <c r="B172" i="9"/>
  <c r="B43" i="9"/>
  <c r="C27" i="8"/>
  <c r="B27" i="8"/>
  <c r="B7" i="8"/>
  <c r="L186" i="9"/>
  <c r="N186" i="9" s="1"/>
  <c r="L187" i="9"/>
  <c r="N187" i="9" s="1"/>
  <c r="C188" i="9"/>
  <c r="D188" i="9"/>
  <c r="F188" i="9"/>
  <c r="G188" i="9"/>
  <c r="H188" i="9"/>
  <c r="I188" i="9"/>
  <c r="J188" i="9"/>
  <c r="K188" i="9"/>
  <c r="M188" i="9"/>
  <c r="O188" i="9"/>
  <c r="P188" i="9"/>
  <c r="B186" i="9"/>
  <c r="E186" i="9" s="1"/>
  <c r="B187" i="9"/>
  <c r="E187" i="9" s="1"/>
  <c r="B185" i="9"/>
  <c r="E185" i="9" s="1"/>
  <c r="L183" i="9"/>
  <c r="N183" i="9" s="1"/>
  <c r="L185" i="9"/>
  <c r="N185" i="9" s="1"/>
  <c r="C184" i="9"/>
  <c r="D184" i="9"/>
  <c r="F184" i="9"/>
  <c r="G184" i="9"/>
  <c r="H184" i="9"/>
  <c r="I184" i="9"/>
  <c r="J184" i="9"/>
  <c r="K184" i="9"/>
  <c r="M184" i="9"/>
  <c r="O184" i="9"/>
  <c r="P184" i="9"/>
  <c r="B183" i="9"/>
  <c r="E183" i="9" s="1"/>
  <c r="B180" i="9"/>
  <c r="B158" i="9"/>
  <c r="E158" i="9" s="1"/>
  <c r="B159" i="9"/>
  <c r="E159" i="9" s="1"/>
  <c r="B157" i="9"/>
  <c r="C154" i="9"/>
  <c r="D154" i="9"/>
  <c r="F154" i="9"/>
  <c r="G154" i="9"/>
  <c r="H154" i="9"/>
  <c r="I154" i="9"/>
  <c r="J154" i="9"/>
  <c r="K154" i="9"/>
  <c r="M154" i="9"/>
  <c r="O154" i="9"/>
  <c r="P154" i="9"/>
  <c r="B141" i="9"/>
  <c r="E141" i="9" s="1"/>
  <c r="B142" i="9"/>
  <c r="E142" i="9" s="1"/>
  <c r="B143" i="9"/>
  <c r="E143" i="9" s="1"/>
  <c r="B144" i="9"/>
  <c r="E144" i="9" s="1"/>
  <c r="B145" i="9"/>
  <c r="E145" i="9" s="1"/>
  <c r="B146" i="9"/>
  <c r="E146" i="9" s="1"/>
  <c r="B147" i="9"/>
  <c r="E147" i="9" s="1"/>
  <c r="B148" i="9"/>
  <c r="E148" i="9" s="1"/>
  <c r="B149" i="9"/>
  <c r="E149" i="9" s="1"/>
  <c r="B150" i="9"/>
  <c r="E150" i="9" s="1"/>
  <c r="B151" i="9"/>
  <c r="E151" i="9" s="1"/>
  <c r="B152" i="9"/>
  <c r="E152" i="9" s="1"/>
  <c r="B153" i="9"/>
  <c r="E153" i="9" s="1"/>
  <c r="B140" i="9"/>
  <c r="E140" i="9" s="1"/>
  <c r="L107" i="9"/>
  <c r="N107" i="9" s="1"/>
  <c r="L109" i="9"/>
  <c r="N109" i="9" s="1"/>
  <c r="L110" i="9"/>
  <c r="N110" i="9" s="1"/>
  <c r="L112" i="9"/>
  <c r="N112" i="9" s="1"/>
  <c r="L114" i="9"/>
  <c r="N114" i="9" s="1"/>
  <c r="L121" i="9"/>
  <c r="N121" i="9" s="1"/>
  <c r="L122" i="9"/>
  <c r="N122" i="9" s="1"/>
  <c r="L123" i="9"/>
  <c r="N123" i="9" s="1"/>
  <c r="L124" i="9"/>
  <c r="N124" i="9" s="1"/>
  <c r="L126" i="9"/>
  <c r="N126" i="9" s="1"/>
  <c r="L130" i="9"/>
  <c r="N130" i="9" s="1"/>
  <c r="M105" i="9"/>
  <c r="F105" i="9"/>
  <c r="G105" i="9"/>
  <c r="H105" i="9"/>
  <c r="I105" i="9"/>
  <c r="J105" i="9"/>
  <c r="K105" i="9"/>
  <c r="O105" i="9"/>
  <c r="P105" i="9"/>
  <c r="B92" i="9"/>
  <c r="E92" i="9" s="1"/>
  <c r="B93" i="9"/>
  <c r="E93" i="9" s="1"/>
  <c r="B94" i="9"/>
  <c r="E94" i="9" s="1"/>
  <c r="B97" i="9"/>
  <c r="E97" i="9" s="1"/>
  <c r="B101" i="9"/>
  <c r="B102" i="9"/>
  <c r="E102" i="9" s="1"/>
  <c r="B103" i="9"/>
  <c r="E103" i="9" s="1"/>
  <c r="B104" i="9"/>
  <c r="E104" i="9" s="1"/>
  <c r="B91" i="9"/>
  <c r="E91" i="9" s="1"/>
  <c r="B107" i="9"/>
  <c r="E107" i="9" s="1"/>
  <c r="B109" i="9"/>
  <c r="E109" i="9" s="1"/>
  <c r="B110" i="9"/>
  <c r="E110" i="9" s="1"/>
  <c r="B112" i="9"/>
  <c r="E112" i="9" s="1"/>
  <c r="E113" i="9"/>
  <c r="B114" i="9"/>
  <c r="E114" i="9" s="1"/>
  <c r="B115" i="9"/>
  <c r="E115" i="9" s="1"/>
  <c r="E116" i="9"/>
  <c r="B117" i="9"/>
  <c r="E117" i="9" s="1"/>
  <c r="B118" i="9"/>
  <c r="E118" i="9" s="1"/>
  <c r="B119" i="9"/>
  <c r="E119" i="9" s="1"/>
  <c r="B121" i="9"/>
  <c r="E121" i="9" s="1"/>
  <c r="B122" i="9"/>
  <c r="E122" i="9" s="1"/>
  <c r="B123" i="9"/>
  <c r="E123" i="9" s="1"/>
  <c r="B124" i="9"/>
  <c r="E124" i="9" s="1"/>
  <c r="B126" i="9"/>
  <c r="E126" i="9" s="1"/>
  <c r="B129" i="9"/>
  <c r="E129" i="9" s="1"/>
  <c r="B130" i="9"/>
  <c r="E130" i="9" s="1"/>
  <c r="B132" i="9"/>
  <c r="E132" i="9" s="1"/>
  <c r="B133" i="9"/>
  <c r="E133" i="9" s="1"/>
  <c r="E138" i="9"/>
  <c r="B106" i="9"/>
  <c r="E106" i="9" s="1"/>
  <c r="B56" i="9"/>
  <c r="E56" i="9" s="1"/>
  <c r="B52" i="9"/>
  <c r="E52" i="9" s="1"/>
  <c r="L50" i="9"/>
  <c r="N50" i="9" s="1"/>
  <c r="E49" i="9"/>
  <c r="B50" i="9"/>
  <c r="E50" i="9" s="1"/>
  <c r="B53" i="9"/>
  <c r="E53" i="9" s="1"/>
  <c r="B54" i="9"/>
  <c r="E54" i="9" s="1"/>
  <c r="B57" i="9"/>
  <c r="E57" i="9" s="1"/>
  <c r="B61" i="9"/>
  <c r="E61" i="9" s="1"/>
  <c r="B48" i="9"/>
  <c r="E48" i="9" s="1"/>
  <c r="B88" i="9"/>
  <c r="C79" i="9"/>
  <c r="C85" i="9"/>
  <c r="D85" i="9"/>
  <c r="F85" i="9"/>
  <c r="G85" i="9"/>
  <c r="H85" i="9"/>
  <c r="I85" i="9"/>
  <c r="J85" i="9"/>
  <c r="K85" i="9"/>
  <c r="M85" i="9"/>
  <c r="O85" i="9"/>
  <c r="P85" i="9"/>
  <c r="L82" i="9"/>
  <c r="N82" i="9" s="1"/>
  <c r="B82" i="9"/>
  <c r="E82" i="9" s="1"/>
  <c r="L84" i="9"/>
  <c r="N84" i="9" s="1"/>
  <c r="L83" i="9"/>
  <c r="N83" i="9" s="1"/>
  <c r="B84" i="9"/>
  <c r="E84" i="9" s="1"/>
  <c r="B83" i="9"/>
  <c r="E83" i="9" s="1"/>
  <c r="B81" i="9"/>
  <c r="B80" i="9"/>
  <c r="E80" i="9" s="1"/>
  <c r="L75" i="9"/>
  <c r="N75" i="9" s="1"/>
  <c r="L73" i="9"/>
  <c r="N73" i="9" s="1"/>
  <c r="L76" i="9"/>
  <c r="N76" i="9" s="1"/>
  <c r="L77" i="9"/>
  <c r="N77" i="9" s="1"/>
  <c r="L78" i="9"/>
  <c r="N78" i="9" s="1"/>
  <c r="D79" i="9"/>
  <c r="F79" i="9"/>
  <c r="G79" i="9"/>
  <c r="H79" i="9"/>
  <c r="I79" i="9"/>
  <c r="J79" i="9"/>
  <c r="K79" i="9"/>
  <c r="M79" i="9"/>
  <c r="O79" i="9"/>
  <c r="P79" i="9"/>
  <c r="B73" i="9"/>
  <c r="E73" i="9" s="1"/>
  <c r="B75" i="9"/>
  <c r="E75" i="9" s="1"/>
  <c r="B76" i="9"/>
  <c r="E76" i="9" s="1"/>
  <c r="B77" i="9"/>
  <c r="E77" i="9" s="1"/>
  <c r="B78" i="9"/>
  <c r="E78" i="9" s="1"/>
  <c r="B72" i="9"/>
  <c r="E72" i="9" s="1"/>
  <c r="B71" i="9"/>
  <c r="E71" i="9" s="1"/>
  <c r="B30" i="9"/>
  <c r="E30" i="9" s="1"/>
  <c r="B31" i="9"/>
  <c r="E31" i="9" s="1"/>
  <c r="E32" i="9"/>
  <c r="B33" i="9"/>
  <c r="E33" i="9" s="1"/>
  <c r="B34" i="9"/>
  <c r="E34" i="9" s="1"/>
  <c r="B35" i="9"/>
  <c r="E35" i="9" s="1"/>
  <c r="B36" i="9"/>
  <c r="E36" i="9" s="1"/>
  <c r="B37" i="9"/>
  <c r="E37" i="9" s="1"/>
  <c r="B29" i="9"/>
  <c r="E29" i="9" s="1"/>
  <c r="L36" i="9"/>
  <c r="N36" i="9" s="1"/>
  <c r="G38" i="9"/>
  <c r="H38" i="9"/>
  <c r="I38" i="9"/>
  <c r="J38" i="9"/>
  <c r="K38" i="9"/>
  <c r="M38" i="9"/>
  <c r="O38" i="9"/>
  <c r="P38" i="9"/>
  <c r="C38" i="9"/>
  <c r="D38" i="9"/>
  <c r="L31" i="9"/>
  <c r="N31" i="9" s="1"/>
  <c r="L32" i="9"/>
  <c r="L180" i="9"/>
  <c r="N180" i="9" s="1"/>
  <c r="L173" i="9"/>
  <c r="N173" i="9" s="1"/>
  <c r="L174" i="9"/>
  <c r="N174" i="9" s="1"/>
  <c r="L175" i="9"/>
  <c r="N175" i="9" s="1"/>
  <c r="L176" i="9"/>
  <c r="N176" i="9" s="1"/>
  <c r="L177" i="9"/>
  <c r="N177" i="9" s="1"/>
  <c r="E173" i="9"/>
  <c r="E174" i="9"/>
  <c r="E175" i="9"/>
  <c r="E176" i="9"/>
  <c r="B177" i="9"/>
  <c r="E177" i="9" s="1"/>
  <c r="E161" i="9"/>
  <c r="E162" i="9"/>
  <c r="E164" i="9"/>
  <c r="E165" i="9"/>
  <c r="E166" i="9"/>
  <c r="E170" i="9"/>
  <c r="E171" i="9"/>
  <c r="L161" i="9"/>
  <c r="N161" i="9" s="1"/>
  <c r="L162" i="9"/>
  <c r="N162" i="9" s="1"/>
  <c r="L164" i="9"/>
  <c r="N164" i="9" s="1"/>
  <c r="L165" i="9"/>
  <c r="N165" i="9" s="1"/>
  <c r="L166" i="9"/>
  <c r="N166" i="9" s="1"/>
  <c r="L170" i="9"/>
  <c r="N170" i="9" s="1"/>
  <c r="L171" i="9"/>
  <c r="N171" i="9" s="1"/>
  <c r="C172" i="9"/>
  <c r="D172" i="9"/>
  <c r="L157" i="9"/>
  <c r="N157" i="9" s="1"/>
  <c r="L158" i="9"/>
  <c r="N158" i="9" s="1"/>
  <c r="L159" i="9"/>
  <c r="N159" i="9" s="1"/>
  <c r="C160" i="9"/>
  <c r="D160" i="9"/>
  <c r="F160" i="9"/>
  <c r="G160" i="9"/>
  <c r="H160" i="9"/>
  <c r="I160" i="9"/>
  <c r="J160" i="9"/>
  <c r="K160" i="9"/>
  <c r="M160" i="9"/>
  <c r="O160" i="9"/>
  <c r="P160" i="9"/>
  <c r="L140" i="9"/>
  <c r="N140" i="9" s="1"/>
  <c r="L141" i="9"/>
  <c r="N141" i="9" s="1"/>
  <c r="L142" i="9"/>
  <c r="N142" i="9" s="1"/>
  <c r="L143" i="9"/>
  <c r="N143" i="9" s="1"/>
  <c r="L144" i="9"/>
  <c r="N144" i="9" s="1"/>
  <c r="L145" i="9"/>
  <c r="N145" i="9" s="1"/>
  <c r="L146" i="9"/>
  <c r="N146" i="9" s="1"/>
  <c r="L147" i="9"/>
  <c r="N147" i="9" s="1"/>
  <c r="L148" i="9"/>
  <c r="N148" i="9" s="1"/>
  <c r="L149" i="9"/>
  <c r="N149" i="9" s="1"/>
  <c r="L150" i="9"/>
  <c r="N150" i="9" s="1"/>
  <c r="L151" i="9"/>
  <c r="N151" i="9" s="1"/>
  <c r="L152" i="9"/>
  <c r="N152" i="9" s="1"/>
  <c r="L153" i="9"/>
  <c r="N153" i="9" s="1"/>
  <c r="C88" i="9"/>
  <c r="D88" i="9"/>
  <c r="F88" i="9"/>
  <c r="G88" i="9"/>
  <c r="H88" i="9"/>
  <c r="I88" i="9"/>
  <c r="J88" i="9"/>
  <c r="K88" i="9"/>
  <c r="M88" i="9"/>
  <c r="O88" i="9"/>
  <c r="P88" i="9"/>
  <c r="C68" i="9"/>
  <c r="D68" i="9"/>
  <c r="F68" i="9"/>
  <c r="G68" i="9"/>
  <c r="H68" i="9"/>
  <c r="I68" i="9"/>
  <c r="J68" i="9"/>
  <c r="K68" i="9"/>
  <c r="M68" i="9"/>
  <c r="O68" i="9"/>
  <c r="P68" i="9"/>
  <c r="C47" i="9"/>
  <c r="D47" i="9"/>
  <c r="F47" i="9"/>
  <c r="G47" i="9"/>
  <c r="H47" i="9"/>
  <c r="I47" i="9"/>
  <c r="J47" i="9"/>
  <c r="K47" i="9"/>
  <c r="M47" i="9"/>
  <c r="O47" i="9"/>
  <c r="P47" i="9"/>
  <c r="B47" i="9"/>
  <c r="L42" i="9"/>
  <c r="N42" i="9" s="1"/>
  <c r="D43" i="9"/>
  <c r="G43" i="9"/>
  <c r="H43" i="9"/>
  <c r="I43" i="9"/>
  <c r="J43" i="9"/>
  <c r="K43" i="9"/>
  <c r="M43" i="9"/>
  <c r="O43" i="9"/>
  <c r="P43" i="9"/>
  <c r="L33" i="9"/>
  <c r="N33" i="9" s="1"/>
  <c r="L35" i="9"/>
  <c r="N35" i="9" s="1"/>
  <c r="P6" i="9"/>
  <c r="O6" i="9"/>
  <c r="M6" i="9"/>
  <c r="G6" i="9"/>
  <c r="H6" i="9"/>
  <c r="I6" i="9"/>
  <c r="J6" i="9"/>
  <c r="K6" i="9"/>
  <c r="F6" i="9"/>
  <c r="C6" i="9"/>
  <c r="D6" i="9"/>
  <c r="B6" i="9"/>
  <c r="L101" i="9"/>
  <c r="N101" i="9" s="1"/>
  <c r="L102" i="9"/>
  <c r="N102" i="9" s="1"/>
  <c r="L103" i="9"/>
  <c r="N103" i="9" s="1"/>
  <c r="L104" i="9"/>
  <c r="N104" i="9" s="1"/>
  <c r="L106" i="9"/>
  <c r="N106" i="9" s="1"/>
  <c r="L71" i="9"/>
  <c r="N71" i="9" s="1"/>
  <c r="L72" i="9"/>
  <c r="N72" i="9" s="1"/>
  <c r="L80" i="9"/>
  <c r="N80" i="9" s="1"/>
  <c r="L81" i="9"/>
  <c r="N81" i="9" s="1"/>
  <c r="L86" i="9"/>
  <c r="N86" i="9" s="1"/>
  <c r="L87" i="9"/>
  <c r="N87" i="9" s="1"/>
  <c r="L91" i="9"/>
  <c r="N91" i="9" s="1"/>
  <c r="L94" i="9"/>
  <c r="N94" i="9" s="1"/>
  <c r="L97" i="9"/>
  <c r="N97" i="9" s="1"/>
  <c r="L46" i="9"/>
  <c r="N46" i="9" s="1"/>
  <c r="L48" i="9"/>
  <c r="N48" i="9" s="1"/>
  <c r="L63" i="9"/>
  <c r="N63" i="9" s="1"/>
  <c r="L64" i="9"/>
  <c r="N64" i="9" s="1"/>
  <c r="L65" i="9"/>
  <c r="N65" i="9" s="1"/>
  <c r="L66" i="9"/>
  <c r="N66" i="9" s="1"/>
  <c r="L67" i="9"/>
  <c r="N67" i="9" s="1"/>
  <c r="L24" i="9"/>
  <c r="N24" i="9" s="1"/>
  <c r="L25" i="9"/>
  <c r="N25" i="9" s="1"/>
  <c r="L26" i="9"/>
  <c r="N26" i="9" s="1"/>
  <c r="L29" i="9"/>
  <c r="N29" i="9" s="1"/>
  <c r="L30" i="9"/>
  <c r="N30" i="9" s="1"/>
  <c r="L39" i="9"/>
  <c r="N39" i="9" s="1"/>
  <c r="L40" i="9"/>
  <c r="N40" i="9" s="1"/>
  <c r="L41" i="9"/>
  <c r="N41" i="9" s="1"/>
  <c r="L5" i="9"/>
  <c r="N5" i="9" s="1"/>
  <c r="L7" i="9"/>
  <c r="N7" i="9" s="1"/>
  <c r="L4" i="9"/>
  <c r="N4" i="9" s="1"/>
  <c r="L4" i="8"/>
  <c r="N4" i="8" s="1"/>
  <c r="E5" i="9"/>
  <c r="E24" i="9"/>
  <c r="E25" i="9"/>
  <c r="E26" i="9"/>
  <c r="E39" i="9"/>
  <c r="E40" i="9"/>
  <c r="E41" i="9"/>
  <c r="E42" i="9"/>
  <c r="E46" i="9"/>
  <c r="E63" i="9"/>
  <c r="E64" i="9"/>
  <c r="E65" i="9"/>
  <c r="E66" i="9"/>
  <c r="E67" i="9"/>
  <c r="E86" i="9"/>
  <c r="E87" i="9"/>
  <c r="E4" i="9"/>
  <c r="G170" i="8"/>
  <c r="F170" i="8"/>
  <c r="P170" i="8"/>
  <c r="O170" i="8"/>
  <c r="H170" i="8"/>
  <c r="I170" i="8"/>
  <c r="J170" i="8"/>
  <c r="K170" i="8"/>
  <c r="M170" i="8"/>
  <c r="P78" i="8"/>
  <c r="O78" i="8"/>
  <c r="G78" i="8"/>
  <c r="H78" i="8"/>
  <c r="I78" i="8"/>
  <c r="J78" i="8"/>
  <c r="K78" i="8"/>
  <c r="M78" i="8"/>
  <c r="F78" i="8"/>
  <c r="D78" i="8"/>
  <c r="C78" i="8"/>
  <c r="G191" i="8"/>
  <c r="H191" i="8"/>
  <c r="I191" i="8"/>
  <c r="J191" i="8"/>
  <c r="K191" i="8"/>
  <c r="M191" i="8"/>
  <c r="F191" i="8"/>
  <c r="P191" i="8"/>
  <c r="O191" i="8"/>
  <c r="D191" i="8"/>
  <c r="C191" i="8"/>
  <c r="F72" i="8"/>
  <c r="P72" i="8"/>
  <c r="O72" i="8"/>
  <c r="G72" i="8"/>
  <c r="H72" i="8"/>
  <c r="I72" i="8"/>
  <c r="J72" i="8"/>
  <c r="K72" i="8"/>
  <c r="M72" i="8"/>
  <c r="C72" i="8"/>
  <c r="P27" i="8"/>
  <c r="O27" i="8"/>
  <c r="G27" i="8"/>
  <c r="H27" i="8"/>
  <c r="I27" i="8"/>
  <c r="J27" i="8"/>
  <c r="K27" i="8"/>
  <c r="M27" i="8"/>
  <c r="F27" i="8"/>
  <c r="D27" i="8"/>
  <c r="P32" i="8"/>
  <c r="O32" i="8"/>
  <c r="G32" i="8"/>
  <c r="H32" i="8"/>
  <c r="I32" i="8"/>
  <c r="J32" i="8"/>
  <c r="K32" i="8"/>
  <c r="M32" i="8"/>
  <c r="F32" i="8"/>
  <c r="D32" i="8"/>
  <c r="C32" i="8"/>
  <c r="N157" i="8"/>
  <c r="B157" i="8"/>
  <c r="E157" i="8" s="1"/>
  <c r="C170" i="8"/>
  <c r="D7" i="8"/>
  <c r="L14" i="8"/>
  <c r="N14" i="8" s="1"/>
  <c r="B14" i="8"/>
  <c r="E14" i="8" s="1"/>
  <c r="M147" i="8"/>
  <c r="P147" i="8"/>
  <c r="K147" i="8"/>
  <c r="G147" i="8"/>
  <c r="H147" i="8"/>
  <c r="I147" i="8"/>
  <c r="J147" i="8"/>
  <c r="F147" i="8"/>
  <c r="C112" i="8"/>
  <c r="I61" i="10" l="1"/>
  <c r="J200" i="10"/>
  <c r="J35" i="10"/>
  <c r="B171" i="10"/>
  <c r="E171" i="10" s="1"/>
  <c r="N200" i="10"/>
  <c r="F61" i="10"/>
  <c r="G113" i="10"/>
  <c r="H234" i="10"/>
  <c r="Q61" i="10"/>
  <c r="K235" i="10"/>
  <c r="H61" i="10"/>
  <c r="C113" i="10"/>
  <c r="N113" i="10"/>
  <c r="J61" i="10"/>
  <c r="C61" i="10"/>
  <c r="N61" i="10"/>
  <c r="G200" i="10"/>
  <c r="B112" i="10"/>
  <c r="E112" i="10" s="1"/>
  <c r="H200" i="10"/>
  <c r="B177" i="10"/>
  <c r="E177" i="10" s="1"/>
  <c r="F220" i="10"/>
  <c r="B219" i="10"/>
  <c r="E219" i="10" s="1"/>
  <c r="B225" i="10"/>
  <c r="E225" i="10" s="1"/>
  <c r="O30" i="10"/>
  <c r="M34" i="10"/>
  <c r="O34" i="10" s="1"/>
  <c r="F200" i="10"/>
  <c r="G61" i="10"/>
  <c r="B64" i="10"/>
  <c r="E64" i="10" s="1"/>
  <c r="G234" i="10"/>
  <c r="H35" i="10"/>
  <c r="B60" i="10"/>
  <c r="E60" i="10" s="1"/>
  <c r="B107" i="10"/>
  <c r="E107" i="10" s="1"/>
  <c r="L130" i="10"/>
  <c r="P61" i="10"/>
  <c r="C200" i="10"/>
  <c r="B7" i="10"/>
  <c r="E7" i="10" s="1"/>
  <c r="C220" i="10"/>
  <c r="I200" i="10"/>
  <c r="B199" i="10"/>
  <c r="E199" i="10" s="1"/>
  <c r="B88" i="10"/>
  <c r="E88" i="10" s="1"/>
  <c r="C89" i="10"/>
  <c r="P35" i="10"/>
  <c r="B29" i="10"/>
  <c r="E29" i="10" s="1"/>
  <c r="L220" i="10"/>
  <c r="P220" i="10"/>
  <c r="H220" i="10"/>
  <c r="B215" i="10"/>
  <c r="E215" i="10" s="1"/>
  <c r="N220" i="10"/>
  <c r="P234" i="10"/>
  <c r="J113" i="10"/>
  <c r="L61" i="10"/>
  <c r="Q35" i="10"/>
  <c r="H113" i="10"/>
  <c r="M112" i="10"/>
  <c r="O112" i="10" s="1"/>
  <c r="Q220" i="10"/>
  <c r="M219" i="10"/>
  <c r="O219" i="10" s="1"/>
  <c r="Q234" i="10"/>
  <c r="G35" i="10"/>
  <c r="M57" i="10"/>
  <c r="O57" i="10" s="1"/>
  <c r="M60" i="10"/>
  <c r="O60" i="10" s="1"/>
  <c r="I113" i="10"/>
  <c r="G220" i="10"/>
  <c r="M233" i="10"/>
  <c r="O233" i="10" s="1"/>
  <c r="M29" i="10"/>
  <c r="O29" i="10" s="1"/>
  <c r="M230" i="10"/>
  <c r="O230" i="10" s="1"/>
  <c r="I35" i="10"/>
  <c r="B99" i="10"/>
  <c r="E99" i="10" s="1"/>
  <c r="L113" i="10"/>
  <c r="P200" i="10"/>
  <c r="I220" i="10"/>
  <c r="I234" i="10"/>
  <c r="Q200" i="10"/>
  <c r="J220" i="10"/>
  <c r="J234" i="10"/>
  <c r="M107" i="10"/>
  <c r="O107" i="10" s="1"/>
  <c r="L35" i="10"/>
  <c r="P113" i="10"/>
  <c r="B205" i="10"/>
  <c r="E205" i="10" s="1"/>
  <c r="L234" i="10"/>
  <c r="C35" i="10"/>
  <c r="N35" i="10"/>
  <c r="B57" i="10"/>
  <c r="E57" i="10" s="1"/>
  <c r="Q113" i="10"/>
  <c r="M177" i="10"/>
  <c r="O177" i="10" s="1"/>
  <c r="M215" i="10"/>
  <c r="O215" i="10" s="1"/>
  <c r="N234" i="10"/>
  <c r="D35" i="10"/>
  <c r="F35" i="10"/>
  <c r="M7" i="10"/>
  <c r="O7" i="10" s="1"/>
  <c r="E34" i="10"/>
  <c r="D61" i="10"/>
  <c r="E51" i="10"/>
  <c r="M51" i="10"/>
  <c r="O51" i="10" s="1"/>
  <c r="M64" i="10"/>
  <c r="O63" i="10"/>
  <c r="O64" i="10" s="1"/>
  <c r="B81" i="10"/>
  <c r="G89" i="10"/>
  <c r="H89" i="10"/>
  <c r="I89" i="10"/>
  <c r="J89" i="10"/>
  <c r="L89" i="10"/>
  <c r="N89" i="10"/>
  <c r="P89" i="10"/>
  <c r="M88" i="10"/>
  <c r="O88" i="10" s="1"/>
  <c r="O82" i="10"/>
  <c r="O83" i="10"/>
  <c r="D113" i="10"/>
  <c r="F113" i="10"/>
  <c r="M99" i="10"/>
  <c r="O99" i="10" s="1"/>
  <c r="M130" i="10"/>
  <c r="O130" i="10" s="1"/>
  <c r="D200" i="10"/>
  <c r="E130" i="10"/>
  <c r="M171" i="10"/>
  <c r="O171" i="10" s="1"/>
  <c r="O132" i="10"/>
  <c r="M199" i="10"/>
  <c r="O199" i="10" s="1"/>
  <c r="O178" i="10"/>
  <c r="D220" i="10"/>
  <c r="M205" i="10"/>
  <c r="O205" i="10" s="1"/>
  <c r="E222" i="10"/>
  <c r="D234" i="10"/>
  <c r="F234" i="10"/>
  <c r="M225" i="10"/>
  <c r="O225" i="10" s="1"/>
  <c r="B230" i="10"/>
  <c r="E230" i="10" s="1"/>
  <c r="E228" i="10"/>
  <c r="B233" i="10"/>
  <c r="E233" i="10" s="1"/>
  <c r="E231" i="10"/>
  <c r="C234" i="10"/>
  <c r="B139" i="9"/>
  <c r="E139" i="9" s="1"/>
  <c r="F44" i="9"/>
  <c r="B62" i="9"/>
  <c r="L62" i="9"/>
  <c r="N62" i="9" s="1"/>
  <c r="B105" i="9"/>
  <c r="E105" i="9" s="1"/>
  <c r="L23" i="9"/>
  <c r="N23" i="9" s="1"/>
  <c r="L139" i="9"/>
  <c r="N139" i="9" s="1"/>
  <c r="B23" i="9"/>
  <c r="B27" i="9" s="1"/>
  <c r="B38" i="9"/>
  <c r="E38" i="9" s="1"/>
  <c r="B184" i="9"/>
  <c r="E184" i="9" s="1"/>
  <c r="L188" i="9"/>
  <c r="N188" i="9" s="1"/>
  <c r="L184" i="9"/>
  <c r="N184" i="9" s="1"/>
  <c r="B188" i="9"/>
  <c r="E188" i="9" s="1"/>
  <c r="E180" i="9"/>
  <c r="L154" i="9"/>
  <c r="N154" i="9" s="1"/>
  <c r="L105" i="9"/>
  <c r="N105" i="9" s="1"/>
  <c r="B154" i="9"/>
  <c r="E154" i="9" s="1"/>
  <c r="B160" i="9"/>
  <c r="E160" i="9" s="1"/>
  <c r="E157" i="9"/>
  <c r="B79" i="9"/>
  <c r="E79" i="9" s="1"/>
  <c r="B85" i="9"/>
  <c r="E85" i="9" s="1"/>
  <c r="L85" i="9"/>
  <c r="N85" i="9" s="1"/>
  <c r="L79" i="9"/>
  <c r="N79" i="9" s="1"/>
  <c r="E81" i="9"/>
  <c r="L38" i="9"/>
  <c r="N38" i="9" s="1"/>
  <c r="O178" i="9"/>
  <c r="K178" i="9"/>
  <c r="D178" i="9"/>
  <c r="I178" i="9"/>
  <c r="M189" i="9"/>
  <c r="C189" i="9"/>
  <c r="H178" i="9"/>
  <c r="G178" i="9"/>
  <c r="M178" i="9"/>
  <c r="C178" i="9"/>
  <c r="P178" i="9"/>
  <c r="F178" i="9"/>
  <c r="J189" i="9"/>
  <c r="J178" i="9"/>
  <c r="H189" i="9"/>
  <c r="O189" i="9"/>
  <c r="D189" i="9"/>
  <c r="K189" i="9"/>
  <c r="I189" i="9"/>
  <c r="P189" i="9"/>
  <c r="F189" i="9"/>
  <c r="G189" i="9"/>
  <c r="E172" i="9"/>
  <c r="L172" i="9"/>
  <c r="N172" i="9" s="1"/>
  <c r="I44" i="9"/>
  <c r="K44" i="9"/>
  <c r="M69" i="9"/>
  <c r="H89" i="9"/>
  <c r="C89" i="9"/>
  <c r="M155" i="9"/>
  <c r="K69" i="9"/>
  <c r="G89" i="9"/>
  <c r="L160" i="9"/>
  <c r="N160" i="9" s="1"/>
  <c r="P89" i="9"/>
  <c r="F89" i="9"/>
  <c r="I155" i="9"/>
  <c r="H44" i="9"/>
  <c r="J44" i="9"/>
  <c r="C69" i="9"/>
  <c r="G27" i="9"/>
  <c r="L43" i="9"/>
  <c r="N43" i="9" s="1"/>
  <c r="K155" i="9"/>
  <c r="M44" i="9"/>
  <c r="C44" i="9"/>
  <c r="M89" i="9"/>
  <c r="H155" i="9"/>
  <c r="K89" i="9"/>
  <c r="G155" i="9"/>
  <c r="P155" i="9"/>
  <c r="F155" i="9"/>
  <c r="O69" i="9"/>
  <c r="D69" i="9"/>
  <c r="E68" i="9"/>
  <c r="I89" i="9"/>
  <c r="O89" i="9"/>
  <c r="O155" i="9"/>
  <c r="G44" i="9"/>
  <c r="P44" i="9"/>
  <c r="E43" i="9"/>
  <c r="L88" i="9"/>
  <c r="N88" i="9" s="1"/>
  <c r="O44" i="9"/>
  <c r="D44" i="9"/>
  <c r="E88" i="9"/>
  <c r="D27" i="9"/>
  <c r="M27" i="9"/>
  <c r="J155" i="9"/>
  <c r="P69" i="9"/>
  <c r="F69" i="9"/>
  <c r="L68" i="9"/>
  <c r="N68" i="9" s="1"/>
  <c r="J89" i="9"/>
  <c r="L6" i="9"/>
  <c r="N6" i="9" s="1"/>
  <c r="D89" i="9"/>
  <c r="H27" i="9"/>
  <c r="C27" i="9"/>
  <c r="O27" i="9"/>
  <c r="J69" i="9"/>
  <c r="F27" i="9"/>
  <c r="P27" i="9"/>
  <c r="I69" i="9"/>
  <c r="K27" i="9"/>
  <c r="H69" i="9"/>
  <c r="J27" i="9"/>
  <c r="I27" i="9"/>
  <c r="G69" i="9"/>
  <c r="E6" i="9"/>
  <c r="E47" i="9"/>
  <c r="L47" i="9"/>
  <c r="N47" i="9" s="1"/>
  <c r="D72" i="8"/>
  <c r="M61" i="10" l="1"/>
  <c r="O61" i="10" s="1"/>
  <c r="B61" i="10"/>
  <c r="E61" i="10" s="1"/>
  <c r="L200" i="10"/>
  <c r="M200" i="10" s="1"/>
  <c r="O200" i="10" s="1"/>
  <c r="P235" i="10"/>
  <c r="G235" i="10"/>
  <c r="Q89" i="10"/>
  <c r="J235" i="10"/>
  <c r="M89" i="10"/>
  <c r="O89" i="10" s="1"/>
  <c r="I235" i="10"/>
  <c r="N235" i="10"/>
  <c r="H235" i="10"/>
  <c r="M234" i="10"/>
  <c r="O234" i="10" s="1"/>
  <c r="M220" i="10"/>
  <c r="O220" i="10" s="1"/>
  <c r="B234" i="10"/>
  <c r="E234" i="10" s="1"/>
  <c r="M113" i="10"/>
  <c r="O113" i="10" s="1"/>
  <c r="B220" i="10"/>
  <c r="E220" i="10" s="1"/>
  <c r="B200" i="10"/>
  <c r="E200" i="10" s="1"/>
  <c r="B113" i="10"/>
  <c r="E113" i="10" s="1"/>
  <c r="M81" i="10"/>
  <c r="O81" i="10" s="1"/>
  <c r="F89" i="10"/>
  <c r="F235" i="10" s="1"/>
  <c r="D89" i="10"/>
  <c r="D235" i="10" s="1"/>
  <c r="E81" i="10"/>
  <c r="M35" i="10"/>
  <c r="B35" i="10"/>
  <c r="E35" i="10" s="1"/>
  <c r="I190" i="9"/>
  <c r="J190" i="9"/>
  <c r="H190" i="9"/>
  <c r="F190" i="9"/>
  <c r="G190" i="9"/>
  <c r="K190" i="9"/>
  <c r="E23" i="9"/>
  <c r="B189" i="9"/>
  <c r="E189" i="9" s="1"/>
  <c r="B178" i="9"/>
  <c r="E178" i="9" s="1"/>
  <c r="B69" i="9"/>
  <c r="E69" i="9" s="1"/>
  <c r="B89" i="9"/>
  <c r="E89" i="9" s="1"/>
  <c r="B44" i="9"/>
  <c r="E44" i="9" s="1"/>
  <c r="L178" i="9"/>
  <c r="N178" i="9" s="1"/>
  <c r="M190" i="9"/>
  <c r="O190" i="9"/>
  <c r="P190" i="9"/>
  <c r="L189" i="9"/>
  <c r="N189" i="9" s="1"/>
  <c r="E27" i="9"/>
  <c r="L69" i="9"/>
  <c r="N69" i="9" s="1"/>
  <c r="L44" i="9"/>
  <c r="N44" i="9" s="1"/>
  <c r="L89" i="9"/>
  <c r="N89" i="9" s="1"/>
  <c r="L155" i="9"/>
  <c r="N155" i="9" s="1"/>
  <c r="L27" i="9"/>
  <c r="N27" i="9" s="1"/>
  <c r="B72" i="8"/>
  <c r="C197" i="8"/>
  <c r="B196" i="8"/>
  <c r="E196" i="8" s="1"/>
  <c r="L136" i="8"/>
  <c r="N136" i="8" s="1"/>
  <c r="C95" i="8"/>
  <c r="D95" i="8"/>
  <c r="D89" i="8"/>
  <c r="C89" i="8"/>
  <c r="P205" i="8"/>
  <c r="O205" i="8"/>
  <c r="M205" i="8"/>
  <c r="K205" i="8"/>
  <c r="J205" i="8"/>
  <c r="I205" i="8"/>
  <c r="H205" i="8"/>
  <c r="G205" i="8"/>
  <c r="F205" i="8"/>
  <c r="D205" i="8"/>
  <c r="C205" i="8"/>
  <c r="N204" i="8"/>
  <c r="B204" i="8"/>
  <c r="E204" i="8" s="1"/>
  <c r="N203" i="8"/>
  <c r="B203" i="8"/>
  <c r="P202" i="8"/>
  <c r="O202" i="8"/>
  <c r="M202" i="8"/>
  <c r="K202" i="8"/>
  <c r="J202" i="8"/>
  <c r="I202" i="8"/>
  <c r="H202" i="8"/>
  <c r="G202" i="8"/>
  <c r="F202" i="8"/>
  <c r="D202" i="8"/>
  <c r="C202" i="8"/>
  <c r="L201" i="8"/>
  <c r="N201" i="8" s="1"/>
  <c r="B201" i="8"/>
  <c r="E201" i="8" s="1"/>
  <c r="L200" i="8"/>
  <c r="N200" i="8" s="1"/>
  <c r="B200" i="8"/>
  <c r="L199" i="8"/>
  <c r="N199" i="8" s="1"/>
  <c r="B199" i="8"/>
  <c r="E199" i="8" s="1"/>
  <c r="L198" i="8"/>
  <c r="N198" i="8" s="1"/>
  <c r="B198" i="8"/>
  <c r="E198" i="8" s="1"/>
  <c r="P197" i="8"/>
  <c r="O197" i="8"/>
  <c r="M197" i="8"/>
  <c r="K197" i="8"/>
  <c r="J197" i="8"/>
  <c r="I197" i="8"/>
  <c r="H197" i="8"/>
  <c r="G197" i="8"/>
  <c r="F197" i="8"/>
  <c r="D197" i="8"/>
  <c r="N196" i="8"/>
  <c r="N195" i="8"/>
  <c r="B195" i="8"/>
  <c r="E195" i="8" s="1"/>
  <c r="L194" i="8"/>
  <c r="N194" i="8" s="1"/>
  <c r="B194" i="8"/>
  <c r="L189" i="8"/>
  <c r="N189" i="8" s="1"/>
  <c r="B189" i="8"/>
  <c r="E189" i="8" s="1"/>
  <c r="N188" i="8"/>
  <c r="B188" i="8"/>
  <c r="E188" i="8" s="1"/>
  <c r="B187" i="8"/>
  <c r="E187" i="8" s="1"/>
  <c r="P186" i="8"/>
  <c r="O186" i="8"/>
  <c r="M186" i="8"/>
  <c r="K186" i="8"/>
  <c r="J186" i="8"/>
  <c r="I186" i="8"/>
  <c r="H186" i="8"/>
  <c r="G186" i="8"/>
  <c r="F186" i="8"/>
  <c r="D186" i="8"/>
  <c r="C186" i="8"/>
  <c r="L185" i="8"/>
  <c r="N185" i="8" s="1"/>
  <c r="B185" i="8"/>
  <c r="E185" i="8" s="1"/>
  <c r="L184" i="8"/>
  <c r="N184" i="8" s="1"/>
  <c r="B184" i="8"/>
  <c r="E184" i="8" s="1"/>
  <c r="L183" i="8"/>
  <c r="N183" i="8" s="1"/>
  <c r="B183" i="8"/>
  <c r="E183" i="8" s="1"/>
  <c r="L182" i="8"/>
  <c r="N182" i="8" s="1"/>
  <c r="B182" i="8"/>
  <c r="E182" i="8" s="1"/>
  <c r="L181" i="8"/>
  <c r="N181" i="8" s="1"/>
  <c r="B181" i="8"/>
  <c r="E181" i="8" s="1"/>
  <c r="L180" i="8"/>
  <c r="N180" i="8" s="1"/>
  <c r="B180" i="8"/>
  <c r="E180" i="8" s="1"/>
  <c r="L179" i="8"/>
  <c r="N179" i="8" s="1"/>
  <c r="B179" i="8"/>
  <c r="E179" i="8" s="1"/>
  <c r="L178" i="8"/>
  <c r="N178" i="8" s="1"/>
  <c r="B178" i="8"/>
  <c r="E178" i="8" s="1"/>
  <c r="L177" i="8"/>
  <c r="N177" i="8" s="1"/>
  <c r="B177" i="8"/>
  <c r="E177" i="8" s="1"/>
  <c r="P176" i="8"/>
  <c r="O176" i="8"/>
  <c r="M176" i="8"/>
  <c r="K176" i="8"/>
  <c r="J176" i="8"/>
  <c r="I176" i="8"/>
  <c r="H176" i="8"/>
  <c r="G176" i="8"/>
  <c r="F176" i="8"/>
  <c r="D176" i="8"/>
  <c r="C176" i="8"/>
  <c r="L175" i="8"/>
  <c r="N175" i="8" s="1"/>
  <c r="B175" i="8"/>
  <c r="E175" i="8" s="1"/>
  <c r="L174" i="8"/>
  <c r="N174" i="8" s="1"/>
  <c r="B174" i="8"/>
  <c r="E174" i="8" s="1"/>
  <c r="L173" i="8"/>
  <c r="N173" i="8" s="1"/>
  <c r="B173" i="8"/>
  <c r="E173" i="8" s="1"/>
  <c r="D170" i="8"/>
  <c r="L169" i="8"/>
  <c r="N169" i="8" s="1"/>
  <c r="B169" i="8"/>
  <c r="E169" i="8" s="1"/>
  <c r="L168" i="8"/>
  <c r="N168" i="8" s="1"/>
  <c r="B168" i="8"/>
  <c r="E168" i="8" s="1"/>
  <c r="L167" i="8"/>
  <c r="N167" i="8" s="1"/>
  <c r="B167" i="8"/>
  <c r="E167" i="8" s="1"/>
  <c r="L166" i="8"/>
  <c r="N166" i="8" s="1"/>
  <c r="B166" i="8"/>
  <c r="E166" i="8" s="1"/>
  <c r="L165" i="8"/>
  <c r="N165" i="8" s="1"/>
  <c r="B165" i="8"/>
  <c r="E165" i="8" s="1"/>
  <c r="L164" i="8"/>
  <c r="N164" i="8" s="1"/>
  <c r="B164" i="8"/>
  <c r="E164" i="8" s="1"/>
  <c r="L163" i="8"/>
  <c r="N163" i="8" s="1"/>
  <c r="B163" i="8"/>
  <c r="E163" i="8" s="1"/>
  <c r="L162" i="8"/>
  <c r="N162" i="8" s="1"/>
  <c r="B162" i="8"/>
  <c r="E162" i="8" s="1"/>
  <c r="L161" i="8"/>
  <c r="N161" i="8" s="1"/>
  <c r="B161" i="8"/>
  <c r="E161" i="8" s="1"/>
  <c r="L160" i="8"/>
  <c r="N160" i="8" s="1"/>
  <c r="B160" i="8"/>
  <c r="E160" i="8" s="1"/>
  <c r="B159" i="8"/>
  <c r="E159" i="8" s="1"/>
  <c r="N158" i="8"/>
  <c r="B158" i="8"/>
  <c r="E158" i="8" s="1"/>
  <c r="L190" i="8"/>
  <c r="N190" i="8" s="1"/>
  <c r="B190" i="8"/>
  <c r="E190" i="8" s="1"/>
  <c r="L29" i="8"/>
  <c r="N29" i="8" s="1"/>
  <c r="B29" i="8"/>
  <c r="E29" i="8" s="1"/>
  <c r="L156" i="8"/>
  <c r="N156" i="8" s="1"/>
  <c r="B156" i="8"/>
  <c r="E156" i="8" s="1"/>
  <c r="L155" i="8"/>
  <c r="B155" i="8"/>
  <c r="E155" i="8" s="1"/>
  <c r="L154" i="8"/>
  <c r="N154" i="8" s="1"/>
  <c r="B154" i="8"/>
  <c r="E154" i="8" s="1"/>
  <c r="P153" i="8"/>
  <c r="O153" i="8"/>
  <c r="M153" i="8"/>
  <c r="K153" i="8"/>
  <c r="J153" i="8"/>
  <c r="I153" i="8"/>
  <c r="H153" i="8"/>
  <c r="G153" i="8"/>
  <c r="F153" i="8"/>
  <c r="D153" i="8"/>
  <c r="C153" i="8"/>
  <c r="L152" i="8"/>
  <c r="N152" i="8" s="1"/>
  <c r="B152" i="8"/>
  <c r="E152" i="8" s="1"/>
  <c r="L151" i="8"/>
  <c r="N151" i="8" s="1"/>
  <c r="B151" i="8"/>
  <c r="E151" i="8" s="1"/>
  <c r="L150" i="8"/>
  <c r="N150" i="8" s="1"/>
  <c r="B150" i="8"/>
  <c r="E150" i="8" s="1"/>
  <c r="L149" i="8"/>
  <c r="N149" i="8" s="1"/>
  <c r="B149" i="8"/>
  <c r="E149" i="8" s="1"/>
  <c r="O147" i="8"/>
  <c r="D147" i="8"/>
  <c r="C147" i="8"/>
  <c r="L146" i="8"/>
  <c r="N146" i="8" s="1"/>
  <c r="B146" i="8"/>
  <c r="E146" i="8" s="1"/>
  <c r="L145" i="8"/>
  <c r="N145" i="8" s="1"/>
  <c r="B145" i="8"/>
  <c r="E145" i="8" s="1"/>
  <c r="L144" i="8"/>
  <c r="N144" i="8" s="1"/>
  <c r="B144" i="8"/>
  <c r="E144" i="8" s="1"/>
  <c r="L143" i="8"/>
  <c r="N143" i="8" s="1"/>
  <c r="B143" i="8"/>
  <c r="E143" i="8" s="1"/>
  <c r="L142" i="8"/>
  <c r="N142" i="8" s="1"/>
  <c r="B142" i="8"/>
  <c r="E142" i="8" s="1"/>
  <c r="L141" i="8"/>
  <c r="N141" i="8" s="1"/>
  <c r="B141" i="8"/>
  <c r="E141" i="8" s="1"/>
  <c r="L140" i="8"/>
  <c r="N140" i="8" s="1"/>
  <c r="B140" i="8"/>
  <c r="E140" i="8" s="1"/>
  <c r="L139" i="8"/>
  <c r="N139" i="8" s="1"/>
  <c r="B139" i="8"/>
  <c r="E139" i="8" s="1"/>
  <c r="L138" i="8"/>
  <c r="N138" i="8" s="1"/>
  <c r="B138" i="8"/>
  <c r="E138" i="8" s="1"/>
  <c r="L137" i="8"/>
  <c r="N137" i="8" s="1"/>
  <c r="B137" i="8"/>
  <c r="E137" i="8" s="1"/>
  <c r="B136" i="8"/>
  <c r="E136" i="8" s="1"/>
  <c r="L135" i="8"/>
  <c r="N135" i="8" s="1"/>
  <c r="B135" i="8"/>
  <c r="E135" i="8" s="1"/>
  <c r="L134" i="8"/>
  <c r="N134" i="8" s="1"/>
  <c r="B134" i="8"/>
  <c r="E134" i="8" s="1"/>
  <c r="L133" i="8"/>
  <c r="N133" i="8" s="1"/>
  <c r="B133" i="8"/>
  <c r="E133" i="8" s="1"/>
  <c r="L132" i="8"/>
  <c r="N132" i="8" s="1"/>
  <c r="B132" i="8"/>
  <c r="E132" i="8" s="1"/>
  <c r="L131" i="8"/>
  <c r="N131" i="8" s="1"/>
  <c r="B131" i="8"/>
  <c r="E131" i="8" s="1"/>
  <c r="L130" i="8"/>
  <c r="N130" i="8" s="1"/>
  <c r="B130" i="8"/>
  <c r="E130" i="8" s="1"/>
  <c r="L129" i="8"/>
  <c r="N129" i="8" s="1"/>
  <c r="B129" i="8"/>
  <c r="E129" i="8" s="1"/>
  <c r="L128" i="8"/>
  <c r="N128" i="8" s="1"/>
  <c r="B128" i="8"/>
  <c r="E128" i="8" s="1"/>
  <c r="L127" i="8"/>
  <c r="N127" i="8" s="1"/>
  <c r="B127" i="8"/>
  <c r="E127" i="8" s="1"/>
  <c r="L126" i="8"/>
  <c r="N126" i="8" s="1"/>
  <c r="B126" i="8"/>
  <c r="E126" i="8" s="1"/>
  <c r="L125" i="8"/>
  <c r="N125" i="8" s="1"/>
  <c r="B125" i="8"/>
  <c r="E125" i="8" s="1"/>
  <c r="L124" i="8"/>
  <c r="N124" i="8" s="1"/>
  <c r="B124" i="8"/>
  <c r="E124" i="8" s="1"/>
  <c r="L123" i="8"/>
  <c r="N123" i="8" s="1"/>
  <c r="B123" i="8"/>
  <c r="E123" i="8" s="1"/>
  <c r="L122" i="8"/>
  <c r="N122" i="8" s="1"/>
  <c r="B122" i="8"/>
  <c r="E122" i="8" s="1"/>
  <c r="L121" i="8"/>
  <c r="N121" i="8" s="1"/>
  <c r="B121" i="8"/>
  <c r="E121" i="8" s="1"/>
  <c r="L120" i="8"/>
  <c r="N120" i="8" s="1"/>
  <c r="B120" i="8"/>
  <c r="E120" i="8" s="1"/>
  <c r="L119" i="8"/>
  <c r="N119" i="8" s="1"/>
  <c r="B119" i="8"/>
  <c r="E119" i="8" s="1"/>
  <c r="L118" i="8"/>
  <c r="N118" i="8" s="1"/>
  <c r="B118" i="8"/>
  <c r="E118" i="8" s="1"/>
  <c r="L117" i="8"/>
  <c r="N117" i="8" s="1"/>
  <c r="B117" i="8"/>
  <c r="E117" i="8" s="1"/>
  <c r="L116" i="8"/>
  <c r="N116" i="8" s="1"/>
  <c r="B116" i="8"/>
  <c r="E116" i="8" s="1"/>
  <c r="L115" i="8"/>
  <c r="N115" i="8" s="1"/>
  <c r="E115" i="8"/>
  <c r="L114" i="8"/>
  <c r="B114" i="8"/>
  <c r="E114" i="8" s="1"/>
  <c r="P112" i="8"/>
  <c r="O112" i="8"/>
  <c r="M112" i="8"/>
  <c r="K112" i="8"/>
  <c r="J112" i="8"/>
  <c r="I112" i="8"/>
  <c r="H112" i="8"/>
  <c r="G112" i="8"/>
  <c r="F112" i="8"/>
  <c r="D112" i="8"/>
  <c r="L111" i="8"/>
  <c r="N111" i="8" s="1"/>
  <c r="B111" i="8"/>
  <c r="E111" i="8" s="1"/>
  <c r="L110" i="8"/>
  <c r="N110" i="8" s="1"/>
  <c r="B110" i="8"/>
  <c r="E110" i="8" s="1"/>
  <c r="L109" i="8"/>
  <c r="N109" i="8" s="1"/>
  <c r="B109" i="8"/>
  <c r="E109" i="8" s="1"/>
  <c r="L108" i="8"/>
  <c r="N108" i="8" s="1"/>
  <c r="B108" i="8"/>
  <c r="E108" i="8" s="1"/>
  <c r="L107" i="8"/>
  <c r="N107" i="8" s="1"/>
  <c r="B107" i="8"/>
  <c r="E107" i="8" s="1"/>
  <c r="L106" i="8"/>
  <c r="N106" i="8" s="1"/>
  <c r="B106" i="8"/>
  <c r="E106" i="8" s="1"/>
  <c r="L105" i="8"/>
  <c r="N105" i="8" s="1"/>
  <c r="B105" i="8"/>
  <c r="E105" i="8" s="1"/>
  <c r="N104" i="8"/>
  <c r="B104" i="8"/>
  <c r="E104" i="8" s="1"/>
  <c r="L103" i="8"/>
  <c r="N103" i="8" s="1"/>
  <c r="B103" i="8"/>
  <c r="E103" i="8" s="1"/>
  <c r="P100" i="8"/>
  <c r="O100" i="8"/>
  <c r="M100" i="8"/>
  <c r="K100" i="8"/>
  <c r="J100" i="8"/>
  <c r="I100" i="8"/>
  <c r="H100" i="8"/>
  <c r="G100" i="8"/>
  <c r="F100" i="8"/>
  <c r="D100" i="8"/>
  <c r="C100" i="8"/>
  <c r="L99" i="8"/>
  <c r="N99" i="8" s="1"/>
  <c r="B99" i="8"/>
  <c r="E99" i="8" s="1"/>
  <c r="L98" i="8"/>
  <c r="N98" i="8" s="1"/>
  <c r="B98" i="8"/>
  <c r="E98" i="8" s="1"/>
  <c r="L97" i="8"/>
  <c r="N97" i="8" s="1"/>
  <c r="B97" i="8"/>
  <c r="E97" i="8" s="1"/>
  <c r="L96" i="8"/>
  <c r="N96" i="8" s="1"/>
  <c r="B96" i="8"/>
  <c r="E96" i="8" s="1"/>
  <c r="P95" i="8"/>
  <c r="O95" i="8"/>
  <c r="M95" i="8"/>
  <c r="K95" i="8"/>
  <c r="J95" i="8"/>
  <c r="I95" i="8"/>
  <c r="H95" i="8"/>
  <c r="G95" i="8"/>
  <c r="F95" i="8"/>
  <c r="L94" i="8"/>
  <c r="N94" i="8" s="1"/>
  <c r="B94" i="8"/>
  <c r="E94" i="8" s="1"/>
  <c r="L93" i="8"/>
  <c r="N93" i="8" s="1"/>
  <c r="B93" i="8"/>
  <c r="E93" i="8" s="1"/>
  <c r="L92" i="8"/>
  <c r="N92" i="8" s="1"/>
  <c r="B92" i="8"/>
  <c r="E92" i="8" s="1"/>
  <c r="L91" i="8"/>
  <c r="N91" i="8" s="1"/>
  <c r="B91" i="8"/>
  <c r="E91" i="8" s="1"/>
  <c r="L90" i="8"/>
  <c r="N90" i="8" s="1"/>
  <c r="B90" i="8"/>
  <c r="E90" i="8" s="1"/>
  <c r="P89" i="8"/>
  <c r="O89" i="8"/>
  <c r="M89" i="8"/>
  <c r="K89" i="8"/>
  <c r="J89" i="8"/>
  <c r="I89" i="8"/>
  <c r="H89" i="8"/>
  <c r="G89" i="8"/>
  <c r="F89" i="8"/>
  <c r="L88" i="8"/>
  <c r="N88" i="8" s="1"/>
  <c r="B88" i="8"/>
  <c r="E88" i="8" s="1"/>
  <c r="L87" i="8"/>
  <c r="N87" i="8" s="1"/>
  <c r="B87" i="8"/>
  <c r="E87" i="8" s="1"/>
  <c r="L86" i="8"/>
  <c r="N86" i="8" s="1"/>
  <c r="B86" i="8"/>
  <c r="E86" i="8" s="1"/>
  <c r="L85" i="8"/>
  <c r="N85" i="8" s="1"/>
  <c r="B85" i="8"/>
  <c r="E85" i="8" s="1"/>
  <c r="L84" i="8"/>
  <c r="N84" i="8" s="1"/>
  <c r="B84" i="8"/>
  <c r="E84" i="8" s="1"/>
  <c r="L83" i="8"/>
  <c r="N83" i="8" s="1"/>
  <c r="B83" i="8"/>
  <c r="E83" i="8" s="1"/>
  <c r="L82" i="8"/>
  <c r="N82" i="8" s="1"/>
  <c r="B82" i="8"/>
  <c r="E82" i="8" s="1"/>
  <c r="N81" i="8"/>
  <c r="B81" i="8"/>
  <c r="E81" i="8" s="1"/>
  <c r="L77" i="8"/>
  <c r="N77" i="8" s="1"/>
  <c r="B77" i="8"/>
  <c r="E77" i="8" s="1"/>
  <c r="L76" i="8"/>
  <c r="N76" i="8" s="1"/>
  <c r="B76" i="8"/>
  <c r="E76" i="8" s="1"/>
  <c r="L75" i="8"/>
  <c r="N75" i="8" s="1"/>
  <c r="B75" i="8"/>
  <c r="E75" i="8" s="1"/>
  <c r="L74" i="8"/>
  <c r="N74" i="8" s="1"/>
  <c r="B74" i="8"/>
  <c r="E74" i="8" s="1"/>
  <c r="L73" i="8"/>
  <c r="L78" i="8" s="1"/>
  <c r="B73" i="8"/>
  <c r="E73" i="8" s="1"/>
  <c r="L71" i="8"/>
  <c r="N71" i="8" s="1"/>
  <c r="B71" i="8"/>
  <c r="E71" i="8" s="1"/>
  <c r="L70" i="8"/>
  <c r="N70" i="8" s="1"/>
  <c r="B70" i="8"/>
  <c r="E70" i="8" s="1"/>
  <c r="N69" i="8"/>
  <c r="B69" i="8"/>
  <c r="E69" i="8" s="1"/>
  <c r="L68" i="8"/>
  <c r="N68" i="8" s="1"/>
  <c r="B68" i="8"/>
  <c r="E68" i="8" s="1"/>
  <c r="N67" i="8"/>
  <c r="B67" i="8"/>
  <c r="E67" i="8" s="1"/>
  <c r="L66" i="8"/>
  <c r="B66" i="8"/>
  <c r="E66" i="8" s="1"/>
  <c r="N64" i="8"/>
  <c r="B64" i="8"/>
  <c r="E64" i="8" s="1"/>
  <c r="L65" i="8"/>
  <c r="N65" i="8" s="1"/>
  <c r="B65" i="8"/>
  <c r="E65" i="8" s="1"/>
  <c r="L63" i="8"/>
  <c r="N63" i="8" s="1"/>
  <c r="B63" i="8"/>
  <c r="E63" i="8" s="1"/>
  <c r="L62" i="8"/>
  <c r="N62" i="8" s="1"/>
  <c r="B62" i="8"/>
  <c r="E62" i="8" s="1"/>
  <c r="L61" i="8"/>
  <c r="N61" i="8" s="1"/>
  <c r="B61" i="8"/>
  <c r="E61" i="8" s="1"/>
  <c r="P60" i="8"/>
  <c r="O60" i="8"/>
  <c r="M60" i="8"/>
  <c r="K60" i="8"/>
  <c r="J60" i="8"/>
  <c r="I60" i="8"/>
  <c r="H60" i="8"/>
  <c r="G60" i="8"/>
  <c r="F60" i="8"/>
  <c r="D60" i="8"/>
  <c r="C60" i="8"/>
  <c r="L59" i="8"/>
  <c r="L60" i="8" s="1"/>
  <c r="B59" i="8"/>
  <c r="E59" i="8" s="1"/>
  <c r="P56" i="8"/>
  <c r="O56" i="8"/>
  <c r="M56" i="8"/>
  <c r="K56" i="8"/>
  <c r="J56" i="8"/>
  <c r="I56" i="8"/>
  <c r="H56" i="8"/>
  <c r="G56" i="8"/>
  <c r="F56" i="8"/>
  <c r="D56" i="8"/>
  <c r="C56" i="8"/>
  <c r="L55" i="8"/>
  <c r="N55" i="8" s="1"/>
  <c r="B55" i="8"/>
  <c r="E55" i="8" s="1"/>
  <c r="L54" i="8"/>
  <c r="N54" i="8" s="1"/>
  <c r="B54" i="8"/>
  <c r="E54" i="8" s="1"/>
  <c r="P53" i="8"/>
  <c r="O53" i="8"/>
  <c r="M53" i="8"/>
  <c r="K53" i="8"/>
  <c r="J53" i="8"/>
  <c r="I53" i="8"/>
  <c r="H53" i="8"/>
  <c r="G53" i="8"/>
  <c r="F53" i="8"/>
  <c r="D53" i="8"/>
  <c r="C53" i="8"/>
  <c r="L52" i="8"/>
  <c r="N52" i="8" s="1"/>
  <c r="B52" i="8"/>
  <c r="E52" i="8" s="1"/>
  <c r="L51" i="8"/>
  <c r="N51" i="8" s="1"/>
  <c r="B51" i="8"/>
  <c r="E51" i="8" s="1"/>
  <c r="L50" i="8"/>
  <c r="N50" i="8" s="1"/>
  <c r="B50" i="8"/>
  <c r="E50" i="8" s="1"/>
  <c r="L49" i="8"/>
  <c r="N49" i="8" s="1"/>
  <c r="B49" i="8"/>
  <c r="E49" i="8" s="1"/>
  <c r="L48" i="8"/>
  <c r="N48" i="8" s="1"/>
  <c r="B48" i="8"/>
  <c r="E48" i="8" s="1"/>
  <c r="P47" i="8"/>
  <c r="O47" i="8"/>
  <c r="M47" i="8"/>
  <c r="K47" i="8"/>
  <c r="J47" i="8"/>
  <c r="I47" i="8"/>
  <c r="H47" i="8"/>
  <c r="G47" i="8"/>
  <c r="F47" i="8"/>
  <c r="D47" i="8"/>
  <c r="C47" i="8"/>
  <c r="L46" i="8"/>
  <c r="N46" i="8" s="1"/>
  <c r="B46" i="8"/>
  <c r="E46" i="8" s="1"/>
  <c r="L45" i="8"/>
  <c r="N45" i="8" s="1"/>
  <c r="B45" i="8"/>
  <c r="E45" i="8" s="1"/>
  <c r="L44" i="8"/>
  <c r="N44" i="8" s="1"/>
  <c r="B44" i="8"/>
  <c r="E44" i="8" s="1"/>
  <c r="L43" i="8"/>
  <c r="N43" i="8" s="1"/>
  <c r="B43" i="8"/>
  <c r="E43" i="8" s="1"/>
  <c r="L42" i="8"/>
  <c r="N42" i="8" s="1"/>
  <c r="B42" i="8"/>
  <c r="E42" i="8" s="1"/>
  <c r="L41" i="8"/>
  <c r="N41" i="8" s="1"/>
  <c r="B41" i="8"/>
  <c r="E41" i="8" s="1"/>
  <c r="L40" i="8"/>
  <c r="N40" i="8" s="1"/>
  <c r="B40" i="8"/>
  <c r="E40" i="8" s="1"/>
  <c r="L39" i="8"/>
  <c r="N39" i="8" s="1"/>
  <c r="B39" i="8"/>
  <c r="E39" i="8" s="1"/>
  <c r="L38" i="8"/>
  <c r="N38" i="8" s="1"/>
  <c r="B38" i="8"/>
  <c r="E38" i="8" s="1"/>
  <c r="L37" i="8"/>
  <c r="N37" i="8" s="1"/>
  <c r="B37" i="8"/>
  <c r="E37" i="8" s="1"/>
  <c r="N36" i="8"/>
  <c r="B36" i="8"/>
  <c r="E36" i="8" s="1"/>
  <c r="L35" i="8"/>
  <c r="N35" i="8" s="1"/>
  <c r="B35" i="8"/>
  <c r="E35" i="8" s="1"/>
  <c r="L31" i="8"/>
  <c r="N31" i="8" s="1"/>
  <c r="B31" i="8"/>
  <c r="E31" i="8" s="1"/>
  <c r="L30" i="8"/>
  <c r="N30" i="8" s="1"/>
  <c r="B30" i="8"/>
  <c r="E30" i="8" s="1"/>
  <c r="L28" i="8"/>
  <c r="B28" i="8"/>
  <c r="E28" i="8" s="1"/>
  <c r="L26" i="8"/>
  <c r="N26" i="8" s="1"/>
  <c r="B26" i="8"/>
  <c r="E26" i="8" s="1"/>
  <c r="L25" i="8"/>
  <c r="N25" i="8" s="1"/>
  <c r="B25" i="8"/>
  <c r="E25" i="8" s="1"/>
  <c r="L24" i="8"/>
  <c r="N24" i="8" s="1"/>
  <c r="B24" i="8"/>
  <c r="E24" i="8" s="1"/>
  <c r="L23" i="8"/>
  <c r="N23" i="8" s="1"/>
  <c r="B23" i="8"/>
  <c r="E23" i="8" s="1"/>
  <c r="L22" i="8"/>
  <c r="B22" i="8"/>
  <c r="E22" i="8" s="1"/>
  <c r="L21" i="8"/>
  <c r="N21" i="8" s="1"/>
  <c r="B21" i="8"/>
  <c r="E21" i="8" s="1"/>
  <c r="L20" i="8"/>
  <c r="N20" i="8" s="1"/>
  <c r="B20" i="8"/>
  <c r="E20" i="8" s="1"/>
  <c r="L19" i="8"/>
  <c r="N19" i="8" s="1"/>
  <c r="B19" i="8"/>
  <c r="E19" i="8" s="1"/>
  <c r="L18" i="8"/>
  <c r="N18" i="8" s="1"/>
  <c r="B18" i="8"/>
  <c r="E18" i="8" s="1"/>
  <c r="L17" i="8"/>
  <c r="N17" i="8" s="1"/>
  <c r="B17" i="8"/>
  <c r="E17" i="8" s="1"/>
  <c r="L16" i="8"/>
  <c r="N16" i="8" s="1"/>
  <c r="B16" i="8"/>
  <c r="E16" i="8" s="1"/>
  <c r="L15" i="8"/>
  <c r="N15" i="8" s="1"/>
  <c r="B15" i="8"/>
  <c r="E15" i="8" s="1"/>
  <c r="N13" i="8"/>
  <c r="B13" i="8"/>
  <c r="E13" i="8" s="1"/>
  <c r="L12" i="8"/>
  <c r="N12" i="8" s="1"/>
  <c r="B12" i="8"/>
  <c r="E12" i="8" s="1"/>
  <c r="L11" i="8"/>
  <c r="N11" i="8" s="1"/>
  <c r="B11" i="8"/>
  <c r="E11" i="8" s="1"/>
  <c r="L10" i="8"/>
  <c r="N10" i="8" s="1"/>
  <c r="B10" i="8"/>
  <c r="E10" i="8" s="1"/>
  <c r="L9" i="8"/>
  <c r="B9" i="8"/>
  <c r="E9" i="8" s="1"/>
  <c r="L8" i="8"/>
  <c r="N8" i="8" s="1"/>
  <c r="B8" i="8"/>
  <c r="E8" i="8" s="1"/>
  <c r="P7" i="8"/>
  <c r="O7" i="8"/>
  <c r="M7" i="8"/>
  <c r="K7" i="8"/>
  <c r="J7" i="8"/>
  <c r="I7" i="8"/>
  <c r="H7" i="8"/>
  <c r="G7" i="8"/>
  <c r="F7" i="8"/>
  <c r="C7" i="8"/>
  <c r="L6" i="8"/>
  <c r="N6" i="8" s="1"/>
  <c r="B6" i="8"/>
  <c r="E6" i="8" s="1"/>
  <c r="L5" i="8"/>
  <c r="N5" i="8" s="1"/>
  <c r="B5" i="8"/>
  <c r="E5" i="8" s="1"/>
  <c r="E4" i="8"/>
  <c r="B89" i="10" l="1"/>
  <c r="E89" i="10" s="1"/>
  <c r="L235" i="10"/>
  <c r="Q235" i="10"/>
  <c r="M235" i="10"/>
  <c r="O235" i="10" s="1"/>
  <c r="O35" i="10"/>
  <c r="C235" i="10"/>
  <c r="B235" i="10" s="1"/>
  <c r="E235" i="10" s="1"/>
  <c r="L190" i="9"/>
  <c r="N190" i="9" s="1"/>
  <c r="N159" i="8"/>
  <c r="L170" i="8"/>
  <c r="N187" i="8"/>
  <c r="L191" i="8"/>
  <c r="N191" i="8" s="1"/>
  <c r="N66" i="8"/>
  <c r="L72" i="8"/>
  <c r="N9" i="8"/>
  <c r="L27" i="8"/>
  <c r="N27" i="8" s="1"/>
  <c r="N22" i="8"/>
  <c r="N28" i="8"/>
  <c r="L32" i="8"/>
  <c r="N32" i="8" s="1"/>
  <c r="N73" i="8"/>
  <c r="F33" i="8"/>
  <c r="I57" i="8"/>
  <c r="K192" i="8"/>
  <c r="B89" i="8"/>
  <c r="E89" i="8" s="1"/>
  <c r="B95" i="8"/>
  <c r="E95" i="8" s="1"/>
  <c r="I33" i="8"/>
  <c r="B191" i="8"/>
  <c r="E191" i="8" s="1"/>
  <c r="I206" i="8"/>
  <c r="J101" i="8"/>
  <c r="L205" i="8"/>
  <c r="N205" i="8" s="1"/>
  <c r="L89" i="8"/>
  <c r="N89" i="8" s="1"/>
  <c r="L153" i="8"/>
  <c r="N153" i="8" s="1"/>
  <c r="J57" i="8"/>
  <c r="K57" i="8"/>
  <c r="L56" i="8"/>
  <c r="N56" i="8" s="1"/>
  <c r="B56" i="8"/>
  <c r="E56" i="8" s="1"/>
  <c r="C57" i="8"/>
  <c r="B32" i="8"/>
  <c r="E32" i="8" s="1"/>
  <c r="B153" i="8"/>
  <c r="E153" i="8" s="1"/>
  <c r="B170" i="8"/>
  <c r="E170" i="8" s="1"/>
  <c r="F101" i="8"/>
  <c r="P101" i="8"/>
  <c r="M101" i="8"/>
  <c r="L100" i="8"/>
  <c r="N100" i="8" s="1"/>
  <c r="B100" i="8"/>
  <c r="E100" i="8" s="1"/>
  <c r="H33" i="8"/>
  <c r="K33" i="8"/>
  <c r="E7" i="8"/>
  <c r="C33" i="8"/>
  <c r="P33" i="8"/>
  <c r="J33" i="8"/>
  <c r="G33" i="8"/>
  <c r="O33" i="8"/>
  <c r="E27" i="8"/>
  <c r="D192" i="8"/>
  <c r="I192" i="8"/>
  <c r="M192" i="8"/>
  <c r="B176" i="8"/>
  <c r="E176" i="8" s="1"/>
  <c r="P192" i="8"/>
  <c r="O192" i="8"/>
  <c r="J192" i="8"/>
  <c r="G192" i="8"/>
  <c r="J206" i="8"/>
  <c r="B202" i="8"/>
  <c r="E202" i="8" s="1"/>
  <c r="P206" i="8"/>
  <c r="O206" i="8"/>
  <c r="M206" i="8"/>
  <c r="K206" i="8"/>
  <c r="H206" i="8"/>
  <c r="G206" i="8"/>
  <c r="F206" i="8"/>
  <c r="D206" i="8"/>
  <c r="E200" i="8"/>
  <c r="J171" i="8"/>
  <c r="G171" i="8"/>
  <c r="O171" i="8"/>
  <c r="K171" i="8"/>
  <c r="D171" i="8"/>
  <c r="B147" i="8"/>
  <c r="E147" i="8" s="1"/>
  <c r="C171" i="8"/>
  <c r="I171" i="8"/>
  <c r="H171" i="8"/>
  <c r="B112" i="8"/>
  <c r="E112" i="8" s="1"/>
  <c r="N59" i="8"/>
  <c r="N60" i="8" s="1"/>
  <c r="C101" i="8"/>
  <c r="O101" i="8"/>
  <c r="K101" i="8"/>
  <c r="G101" i="8"/>
  <c r="D101" i="8"/>
  <c r="P57" i="8"/>
  <c r="G57" i="8"/>
  <c r="L53" i="8"/>
  <c r="N53" i="8" s="1"/>
  <c r="H57" i="8"/>
  <c r="O57" i="8"/>
  <c r="B47" i="8"/>
  <c r="E47" i="8" s="1"/>
  <c r="B53" i="8"/>
  <c r="E53" i="8" s="1"/>
  <c r="F171" i="8"/>
  <c r="P171" i="8"/>
  <c r="C192" i="8"/>
  <c r="B186" i="8"/>
  <c r="E186" i="8" s="1"/>
  <c r="E203" i="8"/>
  <c r="B205" i="8"/>
  <c r="E205" i="8" s="1"/>
  <c r="F57" i="8"/>
  <c r="M57" i="8"/>
  <c r="I101" i="8"/>
  <c r="H192" i="8"/>
  <c r="L202" i="8"/>
  <c r="N202" i="8" s="1"/>
  <c r="L7" i="8"/>
  <c r="N7" i="8" s="1"/>
  <c r="D57" i="8"/>
  <c r="L112" i="8"/>
  <c r="N112" i="8" s="1"/>
  <c r="L186" i="8"/>
  <c r="N186" i="8" s="1"/>
  <c r="D33" i="8"/>
  <c r="M33" i="8"/>
  <c r="L47" i="8"/>
  <c r="N47" i="8" s="1"/>
  <c r="E72" i="8"/>
  <c r="B60" i="8"/>
  <c r="E60" i="8" s="1"/>
  <c r="L147" i="8"/>
  <c r="N147" i="8" s="1"/>
  <c r="L176" i="8"/>
  <c r="N176" i="8" s="1"/>
  <c r="F192" i="8"/>
  <c r="H101" i="8"/>
  <c r="L95" i="8"/>
  <c r="N95" i="8" s="1"/>
  <c r="B197" i="8"/>
  <c r="E197" i="8" s="1"/>
  <c r="E194" i="8"/>
  <c r="C206" i="8"/>
  <c r="M171" i="8"/>
  <c r="N155" i="8"/>
  <c r="N170" i="8"/>
  <c r="L197" i="8"/>
  <c r="N197" i="8" s="1"/>
  <c r="N114" i="8"/>
  <c r="B206" i="7"/>
  <c r="B205" i="7"/>
  <c r="L33" i="8" l="1"/>
  <c r="N33" i="8" s="1"/>
  <c r="B192" i="8"/>
  <c r="E192" i="8" s="1"/>
  <c r="L206" i="8"/>
  <c r="N206" i="8" s="1"/>
  <c r="B206" i="8"/>
  <c r="E206" i="8" s="1"/>
  <c r="B171" i="8"/>
  <c r="E171" i="8" s="1"/>
  <c r="L171" i="8"/>
  <c r="N171" i="8" s="1"/>
  <c r="N72" i="8"/>
  <c r="B101" i="8"/>
  <c r="E101" i="8" s="1"/>
  <c r="L57" i="8"/>
  <c r="N57" i="8" s="1"/>
  <c r="L101" i="8"/>
  <c r="N101" i="8" s="1"/>
  <c r="L192" i="8"/>
  <c r="N192" i="8" s="1"/>
  <c r="B33" i="8"/>
  <c r="E33" i="8" s="1"/>
  <c r="B57" i="8"/>
  <c r="E57" i="8" s="1"/>
  <c r="L135" i="7"/>
  <c r="N135" i="7" s="1"/>
  <c r="B135" i="7"/>
  <c r="E135" i="7" s="1"/>
  <c r="C154" i="7"/>
  <c r="L68" i="7" l="1"/>
  <c r="N68" i="7" s="1"/>
  <c r="B68" i="7"/>
  <c r="E68" i="7" s="1"/>
  <c r="L64" i="7"/>
  <c r="N64" i="7" s="1"/>
  <c r="B64" i="7"/>
  <c r="E64" i="7" s="1"/>
  <c r="L46" i="7"/>
  <c r="N46" i="7" s="1"/>
  <c r="L124" i="7"/>
  <c r="N124" i="7" s="1"/>
  <c r="B124" i="7"/>
  <c r="E124" i="7" s="1"/>
  <c r="B94" i="7"/>
  <c r="B93" i="7"/>
  <c r="C148" i="7" l="1"/>
  <c r="C173" i="7"/>
  <c r="D173" i="7"/>
  <c r="F173" i="7"/>
  <c r="G173" i="7"/>
  <c r="H173" i="7"/>
  <c r="I173" i="7"/>
  <c r="J173" i="7"/>
  <c r="K173" i="7"/>
  <c r="M173" i="7"/>
  <c r="O173" i="7"/>
  <c r="P173" i="7"/>
  <c r="N157" i="7"/>
  <c r="B157" i="7"/>
  <c r="E157" i="7" s="1"/>
  <c r="D148" i="7"/>
  <c r="F148" i="7"/>
  <c r="G148" i="7"/>
  <c r="H148" i="7"/>
  <c r="I148" i="7"/>
  <c r="J148" i="7"/>
  <c r="K148" i="7"/>
  <c r="M148" i="7"/>
  <c r="O148" i="7"/>
  <c r="P148" i="7"/>
  <c r="D113" i="7"/>
  <c r="F113" i="7"/>
  <c r="G113" i="7"/>
  <c r="H113" i="7"/>
  <c r="I113" i="7"/>
  <c r="J113" i="7"/>
  <c r="K113" i="7"/>
  <c r="M113" i="7"/>
  <c r="O113" i="7"/>
  <c r="P113" i="7"/>
  <c r="C113" i="7"/>
  <c r="C174" i="7" l="1"/>
  <c r="C27" i="7"/>
  <c r="L163" i="7" l="1"/>
  <c r="N163" i="7" s="1"/>
  <c r="B163" i="7"/>
  <c r="E163" i="7" s="1"/>
  <c r="O154" i="7"/>
  <c r="D154" i="7"/>
  <c r="B154" i="7" s="1"/>
  <c r="F154" i="7"/>
  <c r="G154" i="7"/>
  <c r="H154" i="7"/>
  <c r="I154" i="7"/>
  <c r="J154" i="7"/>
  <c r="K154" i="7"/>
  <c r="M154" i="7"/>
  <c r="P154" i="7"/>
  <c r="E154" i="7" l="1"/>
  <c r="L154" i="7"/>
  <c r="N154" i="7" s="1"/>
  <c r="P79" i="7"/>
  <c r="O79" i="7"/>
  <c r="M79" i="7"/>
  <c r="G79" i="7"/>
  <c r="H79" i="7"/>
  <c r="I79" i="7"/>
  <c r="J79" i="7"/>
  <c r="K79" i="7"/>
  <c r="F79" i="7"/>
  <c r="D79" i="7"/>
  <c r="C79" i="7"/>
  <c r="L77" i="7"/>
  <c r="N77" i="7" s="1"/>
  <c r="B77" i="7"/>
  <c r="E77" i="7" s="1"/>
  <c r="L75" i="7"/>
  <c r="B75" i="7"/>
  <c r="E75" i="7" s="1"/>
  <c r="P32" i="7"/>
  <c r="O32" i="7"/>
  <c r="M32" i="7"/>
  <c r="G32" i="7"/>
  <c r="H32" i="7"/>
  <c r="I32" i="7"/>
  <c r="J32" i="7"/>
  <c r="K32" i="7"/>
  <c r="F32" i="7"/>
  <c r="D32" i="7"/>
  <c r="C32" i="7"/>
  <c r="B28" i="7"/>
  <c r="E28" i="7" s="1"/>
  <c r="L28" i="7"/>
  <c r="G27" i="7"/>
  <c r="B12" i="7"/>
  <c r="N75" i="7" l="1"/>
  <c r="B79" i="7"/>
  <c r="N28" i="7"/>
  <c r="L107" i="7"/>
  <c r="O47" i="7"/>
  <c r="O53" i="7"/>
  <c r="O199" i="7" l="1"/>
  <c r="L201" i="7"/>
  <c r="L202" i="7"/>
  <c r="L203" i="7"/>
  <c r="L200" i="7"/>
  <c r="N200" i="7" s="1"/>
  <c r="L197" i="7"/>
  <c r="N197" i="7" s="1"/>
  <c r="N198" i="7"/>
  <c r="L196" i="7"/>
  <c r="L170" i="7"/>
  <c r="L166" i="7"/>
  <c r="L172" i="7"/>
  <c r="L165" i="7"/>
  <c r="L143" i="7"/>
  <c r="L144" i="7"/>
  <c r="L145" i="7"/>
  <c r="L146" i="7"/>
  <c r="L131" i="7"/>
  <c r="L134" i="7"/>
  <c r="L109" i="7"/>
  <c r="L156" i="7"/>
  <c r="L159" i="7"/>
  <c r="L164" i="7"/>
  <c r="N164" i="7" s="1"/>
  <c r="L160" i="7"/>
  <c r="N160" i="7" s="1"/>
  <c r="L155" i="7"/>
  <c r="L116" i="7"/>
  <c r="N116" i="7" s="1"/>
  <c r="L132" i="7"/>
  <c r="L115" i="7"/>
  <c r="E116" i="7"/>
  <c r="L191" i="7"/>
  <c r="L192" i="7"/>
  <c r="L190" i="7"/>
  <c r="L181" i="7"/>
  <c r="L182" i="7"/>
  <c r="L183" i="7"/>
  <c r="N183" i="7" s="1"/>
  <c r="L184" i="7"/>
  <c r="N184" i="7" s="1"/>
  <c r="L185" i="7"/>
  <c r="N185" i="7" s="1"/>
  <c r="L186" i="7"/>
  <c r="N186" i="7" s="1"/>
  <c r="L187" i="7"/>
  <c r="N187" i="7" s="1"/>
  <c r="L188" i="7"/>
  <c r="N188" i="7" s="1"/>
  <c r="L180" i="7"/>
  <c r="L177" i="7"/>
  <c r="N177" i="7" s="1"/>
  <c r="L178" i="7"/>
  <c r="L176" i="7"/>
  <c r="L161" i="7"/>
  <c r="N161" i="7" s="1"/>
  <c r="L162" i="7"/>
  <c r="N162" i="7" s="1"/>
  <c r="L167" i="7"/>
  <c r="N167" i="7" s="1"/>
  <c r="L168" i="7"/>
  <c r="N168" i="7" s="1"/>
  <c r="L169" i="7"/>
  <c r="N169" i="7" s="1"/>
  <c r="L171" i="7"/>
  <c r="N171" i="7" s="1"/>
  <c r="L158" i="7"/>
  <c r="L151" i="7"/>
  <c r="N151" i="7" s="1"/>
  <c r="L152" i="7"/>
  <c r="L153" i="7"/>
  <c r="L150" i="7"/>
  <c r="N150" i="7" s="1"/>
  <c r="L118" i="7"/>
  <c r="L119" i="7"/>
  <c r="N119" i="7" s="1"/>
  <c r="L120" i="7"/>
  <c r="N120" i="7" s="1"/>
  <c r="L121" i="7"/>
  <c r="N121" i="7" s="1"/>
  <c r="L122" i="7"/>
  <c r="N122" i="7" s="1"/>
  <c r="L123" i="7"/>
  <c r="N123" i="7" s="1"/>
  <c r="L125" i="7"/>
  <c r="N125" i="7" s="1"/>
  <c r="L126" i="7"/>
  <c r="N126" i="7" s="1"/>
  <c r="L127" i="7"/>
  <c r="N127" i="7" s="1"/>
  <c r="L128" i="7"/>
  <c r="N128" i="7" s="1"/>
  <c r="L129" i="7"/>
  <c r="N129" i="7" s="1"/>
  <c r="L130" i="7"/>
  <c r="N130" i="7" s="1"/>
  <c r="L133" i="7"/>
  <c r="N133" i="7" s="1"/>
  <c r="L136" i="7"/>
  <c r="N136" i="7" s="1"/>
  <c r="L137" i="7"/>
  <c r="N137" i="7" s="1"/>
  <c r="L138" i="7"/>
  <c r="N138" i="7" s="1"/>
  <c r="L139" i="7"/>
  <c r="N139" i="7" s="1"/>
  <c r="L140" i="7"/>
  <c r="N140" i="7" s="1"/>
  <c r="L141" i="7"/>
  <c r="N141" i="7" s="1"/>
  <c r="L142" i="7"/>
  <c r="N142" i="7" s="1"/>
  <c r="L147" i="7"/>
  <c r="N147" i="7" s="1"/>
  <c r="L117" i="7"/>
  <c r="L105" i="7"/>
  <c r="N105" i="7" s="1"/>
  <c r="L106" i="7"/>
  <c r="N106" i="7" s="1"/>
  <c r="N107" i="7"/>
  <c r="L108" i="7"/>
  <c r="N108" i="7" s="1"/>
  <c r="L112" i="7"/>
  <c r="N112" i="7" s="1"/>
  <c r="L110" i="7"/>
  <c r="N110" i="7" s="1"/>
  <c r="L111" i="7"/>
  <c r="N111" i="7" s="1"/>
  <c r="L104" i="7"/>
  <c r="L98" i="7"/>
  <c r="L99" i="7"/>
  <c r="L100" i="7"/>
  <c r="L97" i="7"/>
  <c r="B177" i="7"/>
  <c r="E177" i="7" s="1"/>
  <c r="D174" i="7"/>
  <c r="L173" i="7" l="1"/>
  <c r="N173" i="7" s="1"/>
  <c r="L148" i="7"/>
  <c r="N148" i="7" s="1"/>
  <c r="L113" i="7"/>
  <c r="N113" i="7" s="1"/>
  <c r="N159" i="7"/>
  <c r="L92" i="7"/>
  <c r="N92" i="7" s="1"/>
  <c r="L93" i="7"/>
  <c r="N93" i="7" s="1"/>
  <c r="L94" i="7"/>
  <c r="N94" i="7" s="1"/>
  <c r="L95" i="7"/>
  <c r="N95" i="7" s="1"/>
  <c r="L91" i="7"/>
  <c r="N91" i="7" s="1"/>
  <c r="N97" i="7"/>
  <c r="N99" i="7"/>
  <c r="L83" i="7"/>
  <c r="N83" i="7" s="1"/>
  <c r="L84" i="7"/>
  <c r="N84" i="7" s="1"/>
  <c r="L85" i="7"/>
  <c r="N85" i="7" s="1"/>
  <c r="L86" i="7"/>
  <c r="N86" i="7" s="1"/>
  <c r="L87" i="7"/>
  <c r="N87" i="7" s="1"/>
  <c r="L88" i="7"/>
  <c r="N88" i="7" s="1"/>
  <c r="L89" i="7"/>
  <c r="N89" i="7" s="1"/>
  <c r="L82" i="7"/>
  <c r="N82" i="7" s="1"/>
  <c r="L78" i="7"/>
  <c r="N78" i="7" s="1"/>
  <c r="L76" i="7"/>
  <c r="L74" i="7"/>
  <c r="L61" i="7"/>
  <c r="N61" i="7" s="1"/>
  <c r="L62" i="7"/>
  <c r="N62" i="7" s="1"/>
  <c r="L63" i="7"/>
  <c r="N63" i="7" s="1"/>
  <c r="L65" i="7"/>
  <c r="N65" i="7" s="1"/>
  <c r="L66" i="7"/>
  <c r="N66" i="7" s="1"/>
  <c r="L67" i="7"/>
  <c r="N67" i="7" s="1"/>
  <c r="L69" i="7"/>
  <c r="N69" i="7" s="1"/>
  <c r="L70" i="7"/>
  <c r="N70" i="7" s="1"/>
  <c r="L71" i="7"/>
  <c r="N71" i="7" s="1"/>
  <c r="L72" i="7"/>
  <c r="N72" i="7" s="1"/>
  <c r="L55" i="7"/>
  <c r="N55" i="7" s="1"/>
  <c r="L54" i="7"/>
  <c r="N54" i="7" s="1"/>
  <c r="L49" i="7"/>
  <c r="N49" i="7" s="1"/>
  <c r="L50" i="7"/>
  <c r="N50" i="7" s="1"/>
  <c r="L51" i="7"/>
  <c r="N51" i="7" s="1"/>
  <c r="L52" i="7"/>
  <c r="N52" i="7" s="1"/>
  <c r="L48" i="7"/>
  <c r="N48" i="7" s="1"/>
  <c r="L59" i="7"/>
  <c r="N59" i="7" s="1"/>
  <c r="N60" i="7" s="1"/>
  <c r="F60" i="7"/>
  <c r="G60" i="7"/>
  <c r="H60" i="7"/>
  <c r="I60" i="7"/>
  <c r="J60" i="7"/>
  <c r="K60" i="7"/>
  <c r="B54" i="7"/>
  <c r="E54" i="7" s="1"/>
  <c r="B55" i="7"/>
  <c r="E55" i="7" s="1"/>
  <c r="L36" i="7"/>
  <c r="N36" i="7" s="1"/>
  <c r="L37" i="7"/>
  <c r="N37" i="7" s="1"/>
  <c r="L38" i="7"/>
  <c r="N38" i="7" s="1"/>
  <c r="L39" i="7"/>
  <c r="N39" i="7" s="1"/>
  <c r="L40" i="7"/>
  <c r="N40" i="7" s="1"/>
  <c r="L41" i="7"/>
  <c r="N41" i="7" s="1"/>
  <c r="L42" i="7"/>
  <c r="N42" i="7" s="1"/>
  <c r="L43" i="7"/>
  <c r="N43" i="7" s="1"/>
  <c r="L44" i="7"/>
  <c r="N44" i="7" s="1"/>
  <c r="L45" i="7"/>
  <c r="N45" i="7" s="1"/>
  <c r="L35" i="7"/>
  <c r="N35" i="7" s="1"/>
  <c r="B36" i="7"/>
  <c r="E36" i="7" s="1"/>
  <c r="B37" i="7"/>
  <c r="E37" i="7" s="1"/>
  <c r="B38" i="7"/>
  <c r="E38" i="7" s="1"/>
  <c r="B39" i="7"/>
  <c r="E39" i="7" s="1"/>
  <c r="B40" i="7"/>
  <c r="E40" i="7" s="1"/>
  <c r="B41" i="7"/>
  <c r="E41" i="7" s="1"/>
  <c r="B42" i="7"/>
  <c r="E42" i="7" s="1"/>
  <c r="B43" i="7"/>
  <c r="E43" i="7" s="1"/>
  <c r="B44" i="7"/>
  <c r="E44" i="7" s="1"/>
  <c r="B45" i="7"/>
  <c r="E45" i="7" s="1"/>
  <c r="B46" i="7"/>
  <c r="E46" i="7" s="1"/>
  <c r="C47" i="7"/>
  <c r="K27" i="6"/>
  <c r="M27" i="7"/>
  <c r="L9" i="7"/>
  <c r="N9" i="7" s="1"/>
  <c r="L10" i="7"/>
  <c r="N10" i="7" s="1"/>
  <c r="L11" i="7"/>
  <c r="N11" i="7" s="1"/>
  <c r="L12" i="7"/>
  <c r="N12" i="7" s="1"/>
  <c r="L13" i="7"/>
  <c r="N13" i="7" s="1"/>
  <c r="L14" i="7"/>
  <c r="N14" i="7" s="1"/>
  <c r="L15" i="7"/>
  <c r="N15" i="7" s="1"/>
  <c r="L16" i="7"/>
  <c r="N16" i="7" s="1"/>
  <c r="L17" i="7"/>
  <c r="N17" i="7" s="1"/>
  <c r="L18" i="7"/>
  <c r="N18" i="7" s="1"/>
  <c r="L19" i="7"/>
  <c r="N19" i="7" s="1"/>
  <c r="L20" i="7"/>
  <c r="N20" i="7" s="1"/>
  <c r="L21" i="7"/>
  <c r="N21" i="7" s="1"/>
  <c r="L22" i="7"/>
  <c r="N22" i="7" s="1"/>
  <c r="L23" i="7"/>
  <c r="N23" i="7" s="1"/>
  <c r="L24" i="7"/>
  <c r="N24" i="7" s="1"/>
  <c r="L25" i="7"/>
  <c r="N25" i="7" s="1"/>
  <c r="L26" i="7"/>
  <c r="N26" i="7" s="1"/>
  <c r="B9" i="7"/>
  <c r="E9" i="7" s="1"/>
  <c r="B10" i="7"/>
  <c r="E10" i="7" s="1"/>
  <c r="B11" i="7"/>
  <c r="E11" i="7" s="1"/>
  <c r="B13" i="7"/>
  <c r="E13" i="7" s="1"/>
  <c r="B14" i="7"/>
  <c r="E14" i="7" s="1"/>
  <c r="B15" i="7"/>
  <c r="E15" i="7" s="1"/>
  <c r="B16" i="7"/>
  <c r="E16" i="7" s="1"/>
  <c r="B17" i="7"/>
  <c r="E17" i="7" s="1"/>
  <c r="B18" i="7"/>
  <c r="E18" i="7" s="1"/>
  <c r="B19" i="7"/>
  <c r="E19" i="7" s="1"/>
  <c r="B20" i="7"/>
  <c r="E20" i="7" s="1"/>
  <c r="B21" i="7"/>
  <c r="E21" i="7" s="1"/>
  <c r="B22" i="7"/>
  <c r="E22" i="7" s="1"/>
  <c r="B23" i="7"/>
  <c r="E23" i="7" s="1"/>
  <c r="B24" i="7"/>
  <c r="E24" i="7" s="1"/>
  <c r="B25" i="7"/>
  <c r="E25" i="7" s="1"/>
  <c r="B26" i="7"/>
  <c r="E26" i="7" s="1"/>
  <c r="L8" i="7"/>
  <c r="N8" i="7" s="1"/>
  <c r="B8" i="7"/>
  <c r="E8" i="7" s="1"/>
  <c r="M7" i="7"/>
  <c r="L5" i="7"/>
  <c r="N5" i="7" s="1"/>
  <c r="L6" i="7"/>
  <c r="N6" i="7" s="1"/>
  <c r="L4" i="7"/>
  <c r="N4" i="7" s="1"/>
  <c r="C7" i="7"/>
  <c r="C33" i="7" s="1"/>
  <c r="D7" i="7"/>
  <c r="P207" i="7"/>
  <c r="O207" i="7"/>
  <c r="M207" i="7"/>
  <c r="K207" i="7"/>
  <c r="J207" i="7"/>
  <c r="I207" i="7"/>
  <c r="H207" i="7"/>
  <c r="G207" i="7"/>
  <c r="F207" i="7"/>
  <c r="D207" i="7"/>
  <c r="C207" i="7"/>
  <c r="N206" i="7"/>
  <c r="E206" i="7"/>
  <c r="E205" i="7"/>
  <c r="P204" i="7"/>
  <c r="O204" i="7"/>
  <c r="M204" i="7"/>
  <c r="K204" i="7"/>
  <c r="J204" i="7"/>
  <c r="I204" i="7"/>
  <c r="H204" i="7"/>
  <c r="G204" i="7"/>
  <c r="F204" i="7"/>
  <c r="D204" i="7"/>
  <c r="C204" i="7"/>
  <c r="N203" i="7"/>
  <c r="B203" i="7"/>
  <c r="E203" i="7" s="1"/>
  <c r="N202" i="7"/>
  <c r="B202" i="7"/>
  <c r="N201" i="7"/>
  <c r="B201" i="7"/>
  <c r="E201" i="7" s="1"/>
  <c r="B200" i="7"/>
  <c r="E200" i="7" s="1"/>
  <c r="P199" i="7"/>
  <c r="M199" i="7"/>
  <c r="K199" i="7"/>
  <c r="J199" i="7"/>
  <c r="I199" i="7"/>
  <c r="H199" i="7"/>
  <c r="G199" i="7"/>
  <c r="F199" i="7"/>
  <c r="D199" i="7"/>
  <c r="C199" i="7"/>
  <c r="E198" i="7"/>
  <c r="B197" i="7"/>
  <c r="E197" i="7" s="1"/>
  <c r="N196" i="7"/>
  <c r="B196" i="7"/>
  <c r="N172" i="7"/>
  <c r="B172" i="7"/>
  <c r="E172" i="7" s="1"/>
  <c r="N166" i="7"/>
  <c r="B166" i="7"/>
  <c r="E166" i="7" s="1"/>
  <c r="N170" i="7"/>
  <c r="B170" i="7"/>
  <c r="E170" i="7" s="1"/>
  <c r="N165" i="7"/>
  <c r="B165" i="7"/>
  <c r="E165" i="7" s="1"/>
  <c r="N131" i="7"/>
  <c r="B131" i="7"/>
  <c r="E131" i="7" s="1"/>
  <c r="N146" i="7"/>
  <c r="B146" i="7"/>
  <c r="E146" i="7" s="1"/>
  <c r="N145" i="7"/>
  <c r="B145" i="7"/>
  <c r="E145" i="7" s="1"/>
  <c r="N144" i="7"/>
  <c r="B144" i="7"/>
  <c r="E144" i="7" s="1"/>
  <c r="B143" i="7"/>
  <c r="E143" i="7" s="1"/>
  <c r="N134" i="7"/>
  <c r="B134" i="7"/>
  <c r="E134" i="7" s="1"/>
  <c r="N109" i="7"/>
  <c r="B109" i="7"/>
  <c r="E109" i="7" s="1"/>
  <c r="B160" i="7"/>
  <c r="E160" i="7" s="1"/>
  <c r="B164" i="7"/>
  <c r="E164" i="7" s="1"/>
  <c r="B159" i="7"/>
  <c r="E159" i="7" s="1"/>
  <c r="N156" i="7"/>
  <c r="B156" i="7"/>
  <c r="E156" i="7" s="1"/>
  <c r="N155" i="7"/>
  <c r="B155" i="7"/>
  <c r="E155" i="7" s="1"/>
  <c r="N132" i="7"/>
  <c r="B132" i="7"/>
  <c r="E132" i="7" s="1"/>
  <c r="N115" i="7"/>
  <c r="B115" i="7"/>
  <c r="E115" i="7" s="1"/>
  <c r="P193" i="7"/>
  <c r="O193" i="7"/>
  <c r="M193" i="7"/>
  <c r="K193" i="7"/>
  <c r="J193" i="7"/>
  <c r="I193" i="7"/>
  <c r="H193" i="7"/>
  <c r="G193" i="7"/>
  <c r="F193" i="7"/>
  <c r="D193" i="7"/>
  <c r="C193" i="7"/>
  <c r="N192" i="7"/>
  <c r="B192" i="7"/>
  <c r="E192" i="7" s="1"/>
  <c r="N191" i="7"/>
  <c r="B191" i="7"/>
  <c r="E191" i="7" s="1"/>
  <c r="N190" i="7"/>
  <c r="B190" i="7"/>
  <c r="E190" i="7" s="1"/>
  <c r="P189" i="7"/>
  <c r="O189" i="7"/>
  <c r="M189" i="7"/>
  <c r="K189" i="7"/>
  <c r="J189" i="7"/>
  <c r="I189" i="7"/>
  <c r="H189" i="7"/>
  <c r="G189" i="7"/>
  <c r="F189" i="7"/>
  <c r="D189" i="7"/>
  <c r="C189" i="7"/>
  <c r="B188" i="7"/>
  <c r="E188" i="7" s="1"/>
  <c r="B187" i="7"/>
  <c r="E187" i="7" s="1"/>
  <c r="B186" i="7"/>
  <c r="E186" i="7" s="1"/>
  <c r="B185" i="7"/>
  <c r="E185" i="7" s="1"/>
  <c r="B184" i="7"/>
  <c r="E184" i="7" s="1"/>
  <c r="B183" i="7"/>
  <c r="E183" i="7" s="1"/>
  <c r="N182" i="7"/>
  <c r="B182" i="7"/>
  <c r="E182" i="7" s="1"/>
  <c r="N181" i="7"/>
  <c r="B181" i="7"/>
  <c r="E181" i="7" s="1"/>
  <c r="N180" i="7"/>
  <c r="B180" i="7"/>
  <c r="E180" i="7" s="1"/>
  <c r="P179" i="7"/>
  <c r="O179" i="7"/>
  <c r="M179" i="7"/>
  <c r="K179" i="7"/>
  <c r="J179" i="7"/>
  <c r="I179" i="7"/>
  <c r="H179" i="7"/>
  <c r="G179" i="7"/>
  <c r="F179" i="7"/>
  <c r="D179" i="7"/>
  <c r="C179" i="7"/>
  <c r="N178" i="7"/>
  <c r="B178" i="7"/>
  <c r="E178" i="7" s="1"/>
  <c r="N176" i="7"/>
  <c r="B176" i="7"/>
  <c r="E176" i="7" s="1"/>
  <c r="M174" i="7"/>
  <c r="B171" i="7"/>
  <c r="E171" i="7" s="1"/>
  <c r="B169" i="7"/>
  <c r="E169" i="7" s="1"/>
  <c r="B168" i="7"/>
  <c r="E168" i="7" s="1"/>
  <c r="B167" i="7"/>
  <c r="E167" i="7" s="1"/>
  <c r="B162" i="7"/>
  <c r="E162" i="7" s="1"/>
  <c r="B161" i="7"/>
  <c r="E161" i="7" s="1"/>
  <c r="N158" i="7"/>
  <c r="B158" i="7"/>
  <c r="E158" i="7" s="1"/>
  <c r="N153" i="7"/>
  <c r="B153" i="7"/>
  <c r="E153" i="7" s="1"/>
  <c r="N152" i="7"/>
  <c r="B152" i="7"/>
  <c r="E152" i="7" s="1"/>
  <c r="B151" i="7"/>
  <c r="E151" i="7" s="1"/>
  <c r="B150" i="7"/>
  <c r="E150" i="7" s="1"/>
  <c r="B148" i="7"/>
  <c r="E148" i="7" s="1"/>
  <c r="B147" i="7"/>
  <c r="E147" i="7" s="1"/>
  <c r="B142" i="7"/>
  <c r="E142" i="7" s="1"/>
  <c r="B141" i="7"/>
  <c r="E141" i="7" s="1"/>
  <c r="B140" i="7"/>
  <c r="E140" i="7" s="1"/>
  <c r="B139" i="7"/>
  <c r="E139" i="7" s="1"/>
  <c r="B138" i="7"/>
  <c r="E138" i="7" s="1"/>
  <c r="B137" i="7"/>
  <c r="E137" i="7" s="1"/>
  <c r="B136" i="7"/>
  <c r="E136" i="7" s="1"/>
  <c r="B133" i="7"/>
  <c r="E133" i="7" s="1"/>
  <c r="B130" i="7"/>
  <c r="E130" i="7" s="1"/>
  <c r="B129" i="7"/>
  <c r="E129" i="7" s="1"/>
  <c r="B128" i="7"/>
  <c r="E128" i="7" s="1"/>
  <c r="B127" i="7"/>
  <c r="E127" i="7" s="1"/>
  <c r="B126" i="7"/>
  <c r="E126" i="7" s="1"/>
  <c r="B125" i="7"/>
  <c r="E125" i="7" s="1"/>
  <c r="B123" i="7"/>
  <c r="E123" i="7" s="1"/>
  <c r="B122" i="7"/>
  <c r="E122" i="7" s="1"/>
  <c r="B121" i="7"/>
  <c r="E121" i="7" s="1"/>
  <c r="B120" i="7"/>
  <c r="E120" i="7" s="1"/>
  <c r="B119" i="7"/>
  <c r="E119" i="7" s="1"/>
  <c r="N118" i="7"/>
  <c r="B118" i="7"/>
  <c r="E118" i="7" s="1"/>
  <c r="N117" i="7"/>
  <c r="B117" i="7"/>
  <c r="E117" i="7" s="1"/>
  <c r="B113" i="7"/>
  <c r="E113" i="7" s="1"/>
  <c r="B111" i="7"/>
  <c r="E111" i="7" s="1"/>
  <c r="B110" i="7"/>
  <c r="E110" i="7" s="1"/>
  <c r="B112" i="7"/>
  <c r="E112" i="7" s="1"/>
  <c r="B108" i="7"/>
  <c r="E108" i="7" s="1"/>
  <c r="B107" i="7"/>
  <c r="E107" i="7" s="1"/>
  <c r="B106" i="7"/>
  <c r="E106" i="7" s="1"/>
  <c r="B105" i="7"/>
  <c r="E105" i="7" s="1"/>
  <c r="N104" i="7"/>
  <c r="B104" i="7"/>
  <c r="E104" i="7" s="1"/>
  <c r="P101" i="7"/>
  <c r="O101" i="7"/>
  <c r="M101" i="7"/>
  <c r="K101" i="7"/>
  <c r="J101" i="7"/>
  <c r="I101" i="7"/>
  <c r="H101" i="7"/>
  <c r="G101" i="7"/>
  <c r="F101" i="7"/>
  <c r="D101" i="7"/>
  <c r="C101" i="7"/>
  <c r="N100" i="7"/>
  <c r="B100" i="7"/>
  <c r="E100" i="7" s="1"/>
  <c r="B99" i="7"/>
  <c r="E99" i="7" s="1"/>
  <c r="N98" i="7"/>
  <c r="B98" i="7"/>
  <c r="E98" i="7" s="1"/>
  <c r="B97" i="7"/>
  <c r="E97" i="7" s="1"/>
  <c r="P96" i="7"/>
  <c r="O96" i="7"/>
  <c r="M96" i="7"/>
  <c r="K96" i="7"/>
  <c r="J96" i="7"/>
  <c r="I96" i="7"/>
  <c r="H96" i="7"/>
  <c r="G96" i="7"/>
  <c r="F96" i="7"/>
  <c r="D96" i="7"/>
  <c r="C96" i="7"/>
  <c r="B95" i="7"/>
  <c r="E95" i="7" s="1"/>
  <c r="E94" i="7"/>
  <c r="E93" i="7"/>
  <c r="B92" i="7"/>
  <c r="E92" i="7" s="1"/>
  <c r="B91" i="7"/>
  <c r="E91" i="7" s="1"/>
  <c r="P90" i="7"/>
  <c r="O90" i="7"/>
  <c r="M90" i="7"/>
  <c r="K90" i="7"/>
  <c r="J90" i="7"/>
  <c r="I90" i="7"/>
  <c r="H90" i="7"/>
  <c r="G90" i="7"/>
  <c r="F90" i="7"/>
  <c r="D90" i="7"/>
  <c r="C90" i="7"/>
  <c r="B89" i="7"/>
  <c r="E89" i="7" s="1"/>
  <c r="B88" i="7"/>
  <c r="E88" i="7" s="1"/>
  <c r="B87" i="7"/>
  <c r="E87" i="7" s="1"/>
  <c r="B86" i="7"/>
  <c r="E86" i="7" s="1"/>
  <c r="B85" i="7"/>
  <c r="E85" i="7" s="1"/>
  <c r="B84" i="7"/>
  <c r="E84" i="7" s="1"/>
  <c r="B83" i="7"/>
  <c r="E83" i="7" s="1"/>
  <c r="B82" i="7"/>
  <c r="E82" i="7" s="1"/>
  <c r="B76" i="7"/>
  <c r="E76" i="7" s="1"/>
  <c r="B78" i="7"/>
  <c r="E78" i="7" s="1"/>
  <c r="B74" i="7"/>
  <c r="E74" i="7" s="1"/>
  <c r="B72" i="7"/>
  <c r="E72" i="7" s="1"/>
  <c r="B71" i="7"/>
  <c r="E71" i="7" s="1"/>
  <c r="B70" i="7"/>
  <c r="E70" i="7" s="1"/>
  <c r="B69" i="7"/>
  <c r="E69" i="7" s="1"/>
  <c r="B67" i="7"/>
  <c r="E67" i="7" s="1"/>
  <c r="B66" i="7"/>
  <c r="E66" i="7" s="1"/>
  <c r="B65" i="7"/>
  <c r="E65" i="7" s="1"/>
  <c r="B63" i="7"/>
  <c r="E63" i="7" s="1"/>
  <c r="B62" i="7"/>
  <c r="E62" i="7" s="1"/>
  <c r="B61" i="7"/>
  <c r="E61" i="7" s="1"/>
  <c r="P60" i="7"/>
  <c r="O60" i="7"/>
  <c r="M60" i="7"/>
  <c r="D60" i="7"/>
  <c r="C60" i="7"/>
  <c r="B59" i="7"/>
  <c r="E59" i="7" s="1"/>
  <c r="P56" i="7"/>
  <c r="O56" i="7"/>
  <c r="O57" i="7" s="1"/>
  <c r="M56" i="7"/>
  <c r="K56" i="7"/>
  <c r="J56" i="7"/>
  <c r="I56" i="7"/>
  <c r="H56" i="7"/>
  <c r="G56" i="7"/>
  <c r="F56" i="7"/>
  <c r="D56" i="7"/>
  <c r="C56" i="7"/>
  <c r="P53" i="7"/>
  <c r="M53" i="7"/>
  <c r="K53" i="7"/>
  <c r="J53" i="7"/>
  <c r="I53" i="7"/>
  <c r="H53" i="7"/>
  <c r="G53" i="7"/>
  <c r="F53" i="7"/>
  <c r="D53" i="7"/>
  <c r="C53" i="7"/>
  <c r="B52" i="7"/>
  <c r="E52" i="7" s="1"/>
  <c r="B51" i="7"/>
  <c r="E51" i="7" s="1"/>
  <c r="B50" i="7"/>
  <c r="E50" i="7" s="1"/>
  <c r="B49" i="7"/>
  <c r="E49" i="7" s="1"/>
  <c r="B48" i="7"/>
  <c r="E48" i="7" s="1"/>
  <c r="P47" i="7"/>
  <c r="M47" i="7"/>
  <c r="K47" i="7"/>
  <c r="J47" i="7"/>
  <c r="I47" i="7"/>
  <c r="H47" i="7"/>
  <c r="G47" i="7"/>
  <c r="F47" i="7"/>
  <c r="D47" i="7"/>
  <c r="B35" i="7"/>
  <c r="E35" i="7" s="1"/>
  <c r="L31" i="7"/>
  <c r="N31" i="7" s="1"/>
  <c r="B31" i="7"/>
  <c r="E31" i="7" s="1"/>
  <c r="L30" i="7"/>
  <c r="N30" i="7" s="1"/>
  <c r="B30" i="7"/>
  <c r="E30" i="7" s="1"/>
  <c r="L29" i="7"/>
  <c r="B29" i="7"/>
  <c r="E29" i="7" s="1"/>
  <c r="P27" i="7"/>
  <c r="O27" i="7"/>
  <c r="K27" i="7"/>
  <c r="J27" i="7"/>
  <c r="I27" i="7"/>
  <c r="H27" i="7"/>
  <c r="F27" i="7"/>
  <c r="D27" i="7"/>
  <c r="E12" i="7"/>
  <c r="P7" i="7"/>
  <c r="O7" i="7"/>
  <c r="K7" i="7"/>
  <c r="J7" i="7"/>
  <c r="I7" i="7"/>
  <c r="H7" i="7"/>
  <c r="G7" i="7"/>
  <c r="F7" i="7"/>
  <c r="B6" i="7"/>
  <c r="E6" i="7" s="1"/>
  <c r="B5" i="7"/>
  <c r="E5" i="7" s="1"/>
  <c r="B4" i="7"/>
  <c r="E4" i="7" s="1"/>
  <c r="C208" i="7" l="1"/>
  <c r="D57" i="7"/>
  <c r="D73" i="7"/>
  <c r="D80" i="7" s="1"/>
  <c r="C102" i="7"/>
  <c r="C194" i="7"/>
  <c r="C57" i="7"/>
  <c r="J73" i="7"/>
  <c r="J80" i="7" s="1"/>
  <c r="F73" i="7"/>
  <c r="F80" i="7" s="1"/>
  <c r="N76" i="7"/>
  <c r="M73" i="7"/>
  <c r="M80" i="7" s="1"/>
  <c r="I73" i="7"/>
  <c r="I80" i="7" s="1"/>
  <c r="F33" i="7"/>
  <c r="O73" i="7"/>
  <c r="O80" i="7" s="1"/>
  <c r="H73" i="7"/>
  <c r="C73" i="7"/>
  <c r="C80" i="7" s="1"/>
  <c r="P73" i="7"/>
  <c r="P80" i="7" s="1"/>
  <c r="K73" i="7"/>
  <c r="K80" i="7" s="1"/>
  <c r="G73" i="7"/>
  <c r="G80" i="7" s="1"/>
  <c r="B174" i="7"/>
  <c r="L32" i="7"/>
  <c r="N32" i="7" s="1"/>
  <c r="B56" i="7"/>
  <c r="E56" i="7" s="1"/>
  <c r="B173" i="7"/>
  <c r="E173" i="7" s="1"/>
  <c r="N74" i="7"/>
  <c r="L79" i="7"/>
  <c r="N79" i="7" s="1"/>
  <c r="J102" i="7"/>
  <c r="B199" i="7"/>
  <c r="E199" i="7" s="1"/>
  <c r="O208" i="7"/>
  <c r="L207" i="7"/>
  <c r="N207" i="7" s="1"/>
  <c r="N29" i="7"/>
  <c r="L56" i="7"/>
  <c r="N56" i="7" s="1"/>
  <c r="L101" i="7"/>
  <c r="N101" i="7" s="1"/>
  <c r="B27" i="7"/>
  <c r="E27" i="7" s="1"/>
  <c r="H174" i="7"/>
  <c r="L193" i="7"/>
  <c r="N193" i="7" s="1"/>
  <c r="L199" i="7"/>
  <c r="N199" i="7" s="1"/>
  <c r="K208" i="7"/>
  <c r="L204" i="7"/>
  <c r="N204" i="7" s="1"/>
  <c r="G208" i="7"/>
  <c r="M194" i="7"/>
  <c r="L189" i="7"/>
  <c r="N189" i="7" s="1"/>
  <c r="B179" i="7"/>
  <c r="E179" i="7" s="1"/>
  <c r="L179" i="7"/>
  <c r="N179" i="7" s="1"/>
  <c r="I174" i="7"/>
  <c r="H102" i="7"/>
  <c r="L90" i="7"/>
  <c r="N90" i="7" s="1"/>
  <c r="B60" i="7"/>
  <c r="E60" i="7" s="1"/>
  <c r="B53" i="7"/>
  <c r="E53" i="7" s="1"/>
  <c r="H57" i="7"/>
  <c r="L53" i="7"/>
  <c r="N53" i="7" s="1"/>
  <c r="I57" i="7"/>
  <c r="L47" i="7"/>
  <c r="N47" i="7" s="1"/>
  <c r="B32" i="7"/>
  <c r="E32" i="7" s="1"/>
  <c r="L27" i="7"/>
  <c r="N27" i="7" s="1"/>
  <c r="J33" i="7"/>
  <c r="H33" i="7"/>
  <c r="B7" i="7"/>
  <c r="E7" i="7" s="1"/>
  <c r="L7" i="7"/>
  <c r="N7" i="7" s="1"/>
  <c r="P208" i="7"/>
  <c r="N205" i="7"/>
  <c r="B207" i="7"/>
  <c r="E207" i="7" s="1"/>
  <c r="F208" i="7"/>
  <c r="J208" i="7"/>
  <c r="H208" i="7"/>
  <c r="E196" i="7"/>
  <c r="N143" i="7"/>
  <c r="G194" i="7"/>
  <c r="K194" i="7"/>
  <c r="B193" i="7"/>
  <c r="E193" i="7" s="1"/>
  <c r="O194" i="7"/>
  <c r="H194" i="7"/>
  <c r="D194" i="7"/>
  <c r="B189" i="7"/>
  <c r="E189" i="7" s="1"/>
  <c r="G174" i="7"/>
  <c r="P174" i="7"/>
  <c r="O174" i="7"/>
  <c r="K174" i="7"/>
  <c r="J174" i="7"/>
  <c r="M102" i="7"/>
  <c r="L96" i="7"/>
  <c r="N96" i="7" s="1"/>
  <c r="I102" i="7"/>
  <c r="M57" i="7"/>
  <c r="L60" i="7"/>
  <c r="G57" i="7"/>
  <c r="K57" i="7"/>
  <c r="J57" i="7"/>
  <c r="O33" i="7"/>
  <c r="G33" i="7"/>
  <c r="K33" i="7"/>
  <c r="I33" i="7"/>
  <c r="P33" i="7"/>
  <c r="M33" i="7"/>
  <c r="E79" i="7"/>
  <c r="B47" i="7"/>
  <c r="E47" i="7" s="1"/>
  <c r="B90" i="7"/>
  <c r="E90" i="7" s="1"/>
  <c r="J194" i="7"/>
  <c r="F194" i="7"/>
  <c r="E202" i="7"/>
  <c r="B204" i="7"/>
  <c r="E204" i="7" s="1"/>
  <c r="D33" i="7"/>
  <c r="P57" i="7"/>
  <c r="F57" i="7"/>
  <c r="F174" i="7"/>
  <c r="D102" i="7"/>
  <c r="I194" i="7"/>
  <c r="O102" i="7"/>
  <c r="F102" i="7"/>
  <c r="D208" i="7"/>
  <c r="G102" i="7"/>
  <c r="K102" i="7"/>
  <c r="P102" i="7"/>
  <c r="B96" i="7"/>
  <c r="E96" i="7" s="1"/>
  <c r="B101" i="7"/>
  <c r="E101" i="7" s="1"/>
  <c r="P194" i="7"/>
  <c r="I208" i="7"/>
  <c r="M208" i="7"/>
  <c r="M168" i="6"/>
  <c r="G168" i="6"/>
  <c r="H168" i="6"/>
  <c r="I168" i="6"/>
  <c r="J168" i="6"/>
  <c r="K168" i="6"/>
  <c r="F168" i="6"/>
  <c r="O164" i="6"/>
  <c r="M164" i="6"/>
  <c r="G164" i="6"/>
  <c r="H164" i="6"/>
  <c r="I164" i="6"/>
  <c r="J164" i="6"/>
  <c r="K164" i="6"/>
  <c r="F164" i="6"/>
  <c r="C168" i="6"/>
  <c r="D204" i="6"/>
  <c r="D209" i="6"/>
  <c r="C212" i="6"/>
  <c r="P209" i="6"/>
  <c r="O209" i="6"/>
  <c r="M209" i="6"/>
  <c r="G209" i="6"/>
  <c r="H209" i="6"/>
  <c r="I209" i="6"/>
  <c r="J209" i="6"/>
  <c r="K209" i="6"/>
  <c r="F209" i="6"/>
  <c r="C209" i="6"/>
  <c r="P212" i="6"/>
  <c r="O212" i="6"/>
  <c r="M212" i="6"/>
  <c r="K212" i="6"/>
  <c r="J212" i="6"/>
  <c r="G212" i="6"/>
  <c r="H212" i="6"/>
  <c r="I212" i="6"/>
  <c r="F212" i="6"/>
  <c r="D212" i="6"/>
  <c r="D213" i="6" s="1"/>
  <c r="L211" i="6"/>
  <c r="N211" i="6" s="1"/>
  <c r="B211" i="6"/>
  <c r="E211" i="6" s="1"/>
  <c r="C198" i="6"/>
  <c r="L196" i="6"/>
  <c r="N196" i="6" s="1"/>
  <c r="B196" i="6"/>
  <c r="E196" i="6" s="1"/>
  <c r="P164" i="6"/>
  <c r="D164" i="6"/>
  <c r="C164" i="6"/>
  <c r="L160" i="6"/>
  <c r="N160" i="6" s="1"/>
  <c r="B160" i="6"/>
  <c r="E160" i="6" s="1"/>
  <c r="P86" i="6"/>
  <c r="O86" i="6"/>
  <c r="M86" i="6"/>
  <c r="G86" i="6"/>
  <c r="H86" i="6"/>
  <c r="I86" i="6"/>
  <c r="J86" i="6"/>
  <c r="K86" i="6"/>
  <c r="F86" i="6"/>
  <c r="D86" i="6"/>
  <c r="C86" i="6"/>
  <c r="L77" i="6"/>
  <c r="N77" i="6" s="1"/>
  <c r="L78" i="6"/>
  <c r="L79" i="6"/>
  <c r="L80" i="6"/>
  <c r="L81" i="6"/>
  <c r="L82" i="6"/>
  <c r="B77" i="6"/>
  <c r="E77" i="6" s="1"/>
  <c r="P27" i="6"/>
  <c r="O27" i="6"/>
  <c r="H27" i="6"/>
  <c r="I27" i="6"/>
  <c r="J27" i="6"/>
  <c r="G27" i="6"/>
  <c r="C7" i="6"/>
  <c r="C27" i="6"/>
  <c r="C209" i="7" l="1"/>
  <c r="K209" i="7"/>
  <c r="O209" i="7"/>
  <c r="F209" i="7"/>
  <c r="B33" i="7"/>
  <c r="E33" i="7" s="1"/>
  <c r="D209" i="7"/>
  <c r="M209" i="7"/>
  <c r="G209" i="7"/>
  <c r="P209" i="7"/>
  <c r="J209" i="7"/>
  <c r="I209" i="7"/>
  <c r="B73" i="7"/>
  <c r="E73" i="7" s="1"/>
  <c r="L80" i="7"/>
  <c r="N80" i="7" s="1"/>
  <c r="B80" i="7"/>
  <c r="E80" i="7" s="1"/>
  <c r="L73" i="7"/>
  <c r="N73" i="7" s="1"/>
  <c r="H80" i="7"/>
  <c r="H209" i="7" s="1"/>
  <c r="E174" i="7"/>
  <c r="L208" i="7"/>
  <c r="N208" i="7" s="1"/>
  <c r="B194" i="7"/>
  <c r="E194" i="7" s="1"/>
  <c r="L194" i="7"/>
  <c r="N194" i="7" s="1"/>
  <c r="L174" i="7"/>
  <c r="N174" i="7" s="1"/>
  <c r="L102" i="7"/>
  <c r="N102" i="7" s="1"/>
  <c r="B208" i="7"/>
  <c r="E208" i="7" s="1"/>
  <c r="B102" i="7"/>
  <c r="E102" i="7" s="1"/>
  <c r="L57" i="7"/>
  <c r="N57" i="7" s="1"/>
  <c r="L33" i="7"/>
  <c r="B57" i="7"/>
  <c r="E57" i="7" s="1"/>
  <c r="L168" i="6"/>
  <c r="D186" i="6"/>
  <c r="F186" i="6"/>
  <c r="G186" i="6"/>
  <c r="H186" i="6"/>
  <c r="I186" i="6"/>
  <c r="J186" i="6"/>
  <c r="K186" i="6"/>
  <c r="M186" i="6"/>
  <c r="O186" i="6"/>
  <c r="P186" i="6"/>
  <c r="C186" i="6"/>
  <c r="D193" i="6"/>
  <c r="L185" i="6"/>
  <c r="N185" i="6" s="1"/>
  <c r="B185" i="6"/>
  <c r="B186" i="6" s="1"/>
  <c r="L209" i="7" l="1"/>
  <c r="N209" i="7" s="1"/>
  <c r="N33" i="7"/>
  <c r="B209" i="7"/>
  <c r="E209" i="7" s="1"/>
  <c r="E185" i="6"/>
  <c r="E186" i="6"/>
  <c r="L186" i="6"/>
  <c r="N186" i="6" s="1"/>
  <c r="B195" i="6"/>
  <c r="L210" i="6"/>
  <c r="L212" i="6" s="1"/>
  <c r="B208" i="6"/>
  <c r="E208" i="6" s="1"/>
  <c r="L208" i="6"/>
  <c r="N208" i="6" s="1"/>
  <c r="B203" i="6"/>
  <c r="B89" i="6" l="1"/>
  <c r="B88" i="6"/>
  <c r="B90" i="6"/>
  <c r="L65" i="6" l="1"/>
  <c r="N65" i="6" s="1"/>
  <c r="B65" i="6"/>
  <c r="E65" i="6" s="1"/>
  <c r="L62" i="6"/>
  <c r="L26" i="6" l="1"/>
  <c r="N26" i="6" s="1"/>
  <c r="N210" i="6"/>
  <c r="B210" i="6"/>
  <c r="B212" i="6" s="1"/>
  <c r="L207" i="6"/>
  <c r="N207" i="6" s="1"/>
  <c r="B207" i="6"/>
  <c r="L206" i="6"/>
  <c r="N206" i="6" s="1"/>
  <c r="B206" i="6"/>
  <c r="E206" i="6" s="1"/>
  <c r="L205" i="6"/>
  <c r="N205" i="6" s="1"/>
  <c r="B205" i="6"/>
  <c r="P204" i="6"/>
  <c r="O204" i="6"/>
  <c r="M204" i="6"/>
  <c r="K204" i="6"/>
  <c r="J204" i="6"/>
  <c r="I204" i="6"/>
  <c r="H204" i="6"/>
  <c r="G204" i="6"/>
  <c r="F204" i="6"/>
  <c r="C204" i="6"/>
  <c r="C213" i="6" s="1"/>
  <c r="B213" i="6" s="1"/>
  <c r="L203" i="6"/>
  <c r="L202" i="6"/>
  <c r="N202" i="6" s="1"/>
  <c r="B202" i="6"/>
  <c r="E202" i="6" s="1"/>
  <c r="L201" i="6"/>
  <c r="N201" i="6" s="1"/>
  <c r="B201" i="6"/>
  <c r="P198" i="6"/>
  <c r="O198" i="6"/>
  <c r="M198" i="6"/>
  <c r="K198" i="6"/>
  <c r="J198" i="6"/>
  <c r="I198" i="6"/>
  <c r="H198" i="6"/>
  <c r="G198" i="6"/>
  <c r="F198" i="6"/>
  <c r="D198" i="6"/>
  <c r="L197" i="6"/>
  <c r="L198" i="6" s="1"/>
  <c r="B197" i="6"/>
  <c r="E197" i="6" s="1"/>
  <c r="L195" i="6"/>
  <c r="N195" i="6" s="1"/>
  <c r="L194" i="6"/>
  <c r="N194" i="6" s="1"/>
  <c r="B194" i="6"/>
  <c r="E194" i="6" s="1"/>
  <c r="P193" i="6"/>
  <c r="O193" i="6"/>
  <c r="M193" i="6"/>
  <c r="K193" i="6"/>
  <c r="J193" i="6"/>
  <c r="I193" i="6"/>
  <c r="H193" i="6"/>
  <c r="G193" i="6"/>
  <c r="F193" i="6"/>
  <c r="C193" i="6"/>
  <c r="C199" i="6" s="1"/>
  <c r="L192" i="6"/>
  <c r="N192" i="6" s="1"/>
  <c r="B192" i="6"/>
  <c r="E192" i="6" s="1"/>
  <c r="L191" i="6"/>
  <c r="N191" i="6" s="1"/>
  <c r="B191" i="6"/>
  <c r="E191" i="6" s="1"/>
  <c r="L190" i="6"/>
  <c r="N190" i="6" s="1"/>
  <c r="B190" i="6"/>
  <c r="E190" i="6" s="1"/>
  <c r="L189" i="6"/>
  <c r="N189" i="6" s="1"/>
  <c r="B189" i="6"/>
  <c r="E189" i="6" s="1"/>
  <c r="L188" i="6"/>
  <c r="B188" i="6"/>
  <c r="E188" i="6" s="1"/>
  <c r="L187" i="6"/>
  <c r="N187" i="6" s="1"/>
  <c r="B187" i="6"/>
  <c r="E187" i="6" s="1"/>
  <c r="P182" i="6"/>
  <c r="O182" i="6"/>
  <c r="M182" i="6"/>
  <c r="K182" i="6"/>
  <c r="J182" i="6"/>
  <c r="I182" i="6"/>
  <c r="H182" i="6"/>
  <c r="G182" i="6"/>
  <c r="F182" i="6"/>
  <c r="D182" i="6"/>
  <c r="C182" i="6"/>
  <c r="L181" i="6"/>
  <c r="B181" i="6"/>
  <c r="L180" i="6"/>
  <c r="N180" i="6" s="1"/>
  <c r="B180" i="6"/>
  <c r="E180" i="6" s="1"/>
  <c r="L179" i="6"/>
  <c r="B179" i="6"/>
  <c r="E179" i="6" s="1"/>
  <c r="L178" i="6"/>
  <c r="N178" i="6" s="1"/>
  <c r="B178" i="6"/>
  <c r="E178" i="6" s="1"/>
  <c r="L177" i="6"/>
  <c r="B177" i="6"/>
  <c r="E177" i="6" s="1"/>
  <c r="L176" i="6"/>
  <c r="N176" i="6" s="1"/>
  <c r="B176" i="6"/>
  <c r="E176" i="6" s="1"/>
  <c r="L175" i="6"/>
  <c r="N175" i="6" s="1"/>
  <c r="B175" i="6"/>
  <c r="E175" i="6" s="1"/>
  <c r="P174" i="6"/>
  <c r="O174" i="6"/>
  <c r="M174" i="6"/>
  <c r="K174" i="6"/>
  <c r="J174" i="6"/>
  <c r="I174" i="6"/>
  <c r="H174" i="6"/>
  <c r="G174" i="6"/>
  <c r="F174" i="6"/>
  <c r="D174" i="6"/>
  <c r="C174" i="6"/>
  <c r="L173" i="6"/>
  <c r="N173" i="6" s="1"/>
  <c r="B173" i="6"/>
  <c r="E173" i="6" s="1"/>
  <c r="L172" i="6"/>
  <c r="L171" i="6"/>
  <c r="N171" i="6" s="1"/>
  <c r="B171" i="6"/>
  <c r="E171" i="6" s="1"/>
  <c r="P168" i="6"/>
  <c r="O168" i="6"/>
  <c r="D168" i="6"/>
  <c r="L167" i="6"/>
  <c r="N167" i="6" s="1"/>
  <c r="B167" i="6"/>
  <c r="E167" i="6" s="1"/>
  <c r="L166" i="6"/>
  <c r="N166" i="6" s="1"/>
  <c r="B166" i="6"/>
  <c r="E166" i="6" s="1"/>
  <c r="L165" i="6"/>
  <c r="N165" i="6" s="1"/>
  <c r="B165" i="6"/>
  <c r="E165" i="6" s="1"/>
  <c r="L163" i="6"/>
  <c r="B163" i="6"/>
  <c r="E163" i="6" s="1"/>
  <c r="L162" i="6"/>
  <c r="N162" i="6" s="1"/>
  <c r="B162" i="6"/>
  <c r="E162" i="6" s="1"/>
  <c r="L161" i="6"/>
  <c r="N161" i="6" s="1"/>
  <c r="B161" i="6"/>
  <c r="E161" i="6" s="1"/>
  <c r="L159" i="6"/>
  <c r="N159" i="6" s="1"/>
  <c r="B159" i="6"/>
  <c r="E159" i="6" s="1"/>
  <c r="L158" i="6"/>
  <c r="B158" i="6"/>
  <c r="E158" i="6" s="1"/>
  <c r="L157" i="6"/>
  <c r="N157" i="6" s="1"/>
  <c r="B157" i="6"/>
  <c r="E157" i="6" s="1"/>
  <c r="L156" i="6"/>
  <c r="N156" i="6" s="1"/>
  <c r="B156" i="6"/>
  <c r="E156" i="6" s="1"/>
  <c r="L155" i="6"/>
  <c r="N155" i="6" s="1"/>
  <c r="B155" i="6"/>
  <c r="E155" i="6" s="1"/>
  <c r="L154" i="6"/>
  <c r="B154" i="6"/>
  <c r="E154" i="6" s="1"/>
  <c r="P153" i="6"/>
  <c r="O153" i="6"/>
  <c r="M153" i="6"/>
  <c r="K153" i="6"/>
  <c r="J153" i="6"/>
  <c r="I153" i="6"/>
  <c r="H153" i="6"/>
  <c r="G153" i="6"/>
  <c r="F153" i="6"/>
  <c r="F169" i="6" s="1"/>
  <c r="D153" i="6"/>
  <c r="C153" i="6"/>
  <c r="C169" i="6" s="1"/>
  <c r="L152" i="6"/>
  <c r="N152" i="6" s="1"/>
  <c r="B152" i="6"/>
  <c r="E152" i="6" s="1"/>
  <c r="L151" i="6"/>
  <c r="E151" i="6"/>
  <c r="L150" i="6"/>
  <c r="N150" i="6" s="1"/>
  <c r="B150" i="6"/>
  <c r="E150" i="6" s="1"/>
  <c r="P147" i="6"/>
  <c r="O147" i="6"/>
  <c r="M147" i="6"/>
  <c r="K147" i="6"/>
  <c r="J147" i="6"/>
  <c r="I147" i="6"/>
  <c r="H147" i="6"/>
  <c r="G147" i="6"/>
  <c r="F147" i="6"/>
  <c r="D147" i="6"/>
  <c r="C147" i="6"/>
  <c r="L146" i="6"/>
  <c r="B146" i="6"/>
  <c r="L145" i="6"/>
  <c r="B145" i="6"/>
  <c r="L144" i="6"/>
  <c r="N144" i="6" s="1"/>
  <c r="B144" i="6"/>
  <c r="E144" i="6" s="1"/>
  <c r="L143" i="6"/>
  <c r="N143" i="6" s="1"/>
  <c r="B143" i="6"/>
  <c r="E143" i="6" s="1"/>
  <c r="L142" i="6"/>
  <c r="N142" i="6" s="1"/>
  <c r="B142" i="6"/>
  <c r="E142" i="6" s="1"/>
  <c r="L141" i="6"/>
  <c r="N141" i="6" s="1"/>
  <c r="B141" i="6"/>
  <c r="E141" i="6" s="1"/>
  <c r="L140" i="6"/>
  <c r="B140" i="6"/>
  <c r="L139" i="6"/>
  <c r="N139" i="6" s="1"/>
  <c r="B139" i="6"/>
  <c r="E139" i="6" s="1"/>
  <c r="P138" i="6"/>
  <c r="O138" i="6"/>
  <c r="M138" i="6"/>
  <c r="K138" i="6"/>
  <c r="J138" i="6"/>
  <c r="I138" i="6"/>
  <c r="H138" i="6"/>
  <c r="G138" i="6"/>
  <c r="F138" i="6"/>
  <c r="D138" i="6"/>
  <c r="C138" i="6"/>
  <c r="L137" i="6"/>
  <c r="N137" i="6" s="1"/>
  <c r="B137" i="6"/>
  <c r="E137" i="6" s="1"/>
  <c r="L136" i="6"/>
  <c r="N136" i="6" s="1"/>
  <c r="B136" i="6"/>
  <c r="E136" i="6" s="1"/>
  <c r="L135" i="6"/>
  <c r="B135" i="6"/>
  <c r="L134" i="6"/>
  <c r="B134" i="6"/>
  <c r="P133" i="6"/>
  <c r="O133" i="6"/>
  <c r="M133" i="6"/>
  <c r="K133" i="6"/>
  <c r="J133" i="6"/>
  <c r="I133" i="6"/>
  <c r="H133" i="6"/>
  <c r="G133" i="6"/>
  <c r="F133" i="6"/>
  <c r="D133" i="6"/>
  <c r="C133" i="6"/>
  <c r="L132" i="6"/>
  <c r="B132" i="6"/>
  <c r="L131" i="6"/>
  <c r="N131" i="6" s="1"/>
  <c r="B131" i="6"/>
  <c r="E131" i="6" s="1"/>
  <c r="L130" i="6"/>
  <c r="B130" i="6"/>
  <c r="L129" i="6"/>
  <c r="N129" i="6" s="1"/>
  <c r="B129" i="6"/>
  <c r="E129" i="6" s="1"/>
  <c r="L128" i="6"/>
  <c r="B128" i="6"/>
  <c r="E128" i="6" s="1"/>
  <c r="L127" i="6"/>
  <c r="N127" i="6" s="1"/>
  <c r="B127" i="6"/>
  <c r="E127" i="6" s="1"/>
  <c r="L126" i="6"/>
  <c r="N126" i="6" s="1"/>
  <c r="B126" i="6"/>
  <c r="E126" i="6" s="1"/>
  <c r="L125" i="6"/>
  <c r="N125" i="6" s="1"/>
  <c r="B125" i="6"/>
  <c r="E125" i="6" s="1"/>
  <c r="L124" i="6"/>
  <c r="N124" i="6" s="1"/>
  <c r="B124" i="6"/>
  <c r="E124" i="6" s="1"/>
  <c r="L123" i="6"/>
  <c r="N123" i="6" s="1"/>
  <c r="B123" i="6"/>
  <c r="E123" i="6" s="1"/>
  <c r="L122" i="6"/>
  <c r="N122" i="6" s="1"/>
  <c r="B122" i="6"/>
  <c r="E122" i="6" s="1"/>
  <c r="L121" i="6"/>
  <c r="B121" i="6"/>
  <c r="L120" i="6"/>
  <c r="N120" i="6" s="1"/>
  <c r="B120" i="6"/>
  <c r="E120" i="6" s="1"/>
  <c r="L119" i="6"/>
  <c r="B119" i="6"/>
  <c r="L118" i="6"/>
  <c r="B118" i="6"/>
  <c r="L117" i="6"/>
  <c r="B117" i="6"/>
  <c r="L116" i="6"/>
  <c r="B116" i="6"/>
  <c r="L115" i="6"/>
  <c r="N115" i="6" s="1"/>
  <c r="B115" i="6"/>
  <c r="E115" i="6" s="1"/>
  <c r="L114" i="6"/>
  <c r="B114" i="6"/>
  <c r="L113" i="6"/>
  <c r="N113" i="6" s="1"/>
  <c r="B113" i="6"/>
  <c r="E113" i="6" s="1"/>
  <c r="L112" i="6"/>
  <c r="N112" i="6" s="1"/>
  <c r="B112" i="6"/>
  <c r="E112" i="6" s="1"/>
  <c r="L111" i="6"/>
  <c r="B111" i="6"/>
  <c r="L110" i="6"/>
  <c r="N110" i="6" s="1"/>
  <c r="B110" i="6"/>
  <c r="E110" i="6" s="1"/>
  <c r="L109" i="6"/>
  <c r="N109" i="6" s="1"/>
  <c r="B109" i="6"/>
  <c r="E109" i="6" s="1"/>
  <c r="P108" i="6"/>
  <c r="O108" i="6"/>
  <c r="M108" i="6"/>
  <c r="K108" i="6"/>
  <c r="J108" i="6"/>
  <c r="I108" i="6"/>
  <c r="H108" i="6"/>
  <c r="G108" i="6"/>
  <c r="F108" i="6"/>
  <c r="D108" i="6"/>
  <c r="C108" i="6"/>
  <c r="L107" i="6"/>
  <c r="N107" i="6" s="1"/>
  <c r="B107" i="6"/>
  <c r="E107" i="6" s="1"/>
  <c r="L106" i="6"/>
  <c r="B106" i="6"/>
  <c r="L105" i="6"/>
  <c r="N105" i="6" s="1"/>
  <c r="B105" i="6"/>
  <c r="E105" i="6" s="1"/>
  <c r="L104" i="6"/>
  <c r="N104" i="6" s="1"/>
  <c r="B104" i="6"/>
  <c r="E104" i="6" s="1"/>
  <c r="L103" i="6"/>
  <c r="N103" i="6" s="1"/>
  <c r="B103" i="6"/>
  <c r="E103" i="6" s="1"/>
  <c r="L102" i="6"/>
  <c r="N102" i="6" s="1"/>
  <c r="B102" i="6"/>
  <c r="E102" i="6" s="1"/>
  <c r="L101" i="6"/>
  <c r="B101" i="6"/>
  <c r="E101" i="6" s="1"/>
  <c r="L100" i="6"/>
  <c r="N100" i="6" s="1"/>
  <c r="B100" i="6"/>
  <c r="E100" i="6" s="1"/>
  <c r="P97" i="6"/>
  <c r="O97" i="6"/>
  <c r="M97" i="6"/>
  <c r="K97" i="6"/>
  <c r="J97" i="6"/>
  <c r="I97" i="6"/>
  <c r="H97" i="6"/>
  <c r="G97" i="6"/>
  <c r="F97" i="6"/>
  <c r="D97" i="6"/>
  <c r="C97" i="6"/>
  <c r="L96" i="6"/>
  <c r="N96" i="6" s="1"/>
  <c r="B96" i="6"/>
  <c r="E96" i="6" s="1"/>
  <c r="L95" i="6"/>
  <c r="B95" i="6"/>
  <c r="L94" i="6"/>
  <c r="N94" i="6" s="1"/>
  <c r="B94" i="6"/>
  <c r="E94" i="6" s="1"/>
  <c r="L93" i="6"/>
  <c r="B93" i="6"/>
  <c r="P92" i="6"/>
  <c r="O92" i="6"/>
  <c r="M92" i="6"/>
  <c r="K92" i="6"/>
  <c r="J92" i="6"/>
  <c r="I92" i="6"/>
  <c r="H92" i="6"/>
  <c r="G92" i="6"/>
  <c r="F92" i="6"/>
  <c r="D92" i="6"/>
  <c r="C92" i="6"/>
  <c r="L91" i="6"/>
  <c r="N91" i="6" s="1"/>
  <c r="B91" i="6"/>
  <c r="E91" i="6" s="1"/>
  <c r="L90" i="6"/>
  <c r="N90" i="6" s="1"/>
  <c r="E90" i="6"/>
  <c r="L89" i="6"/>
  <c r="N89" i="6" s="1"/>
  <c r="E89" i="6"/>
  <c r="L88" i="6"/>
  <c r="N88" i="6" s="1"/>
  <c r="E88" i="6"/>
  <c r="L87" i="6"/>
  <c r="N87" i="6" s="1"/>
  <c r="B87" i="6"/>
  <c r="E87" i="6" s="1"/>
  <c r="B85" i="6"/>
  <c r="L84" i="6"/>
  <c r="B84" i="6"/>
  <c r="L83" i="6"/>
  <c r="N83" i="6" s="1"/>
  <c r="B83" i="6"/>
  <c r="E83" i="6" s="1"/>
  <c r="B82" i="6"/>
  <c r="B81" i="6"/>
  <c r="B80" i="6"/>
  <c r="B79" i="6"/>
  <c r="N78" i="6"/>
  <c r="B78" i="6"/>
  <c r="E78" i="6" s="1"/>
  <c r="P74" i="6"/>
  <c r="O74" i="6"/>
  <c r="M74" i="6"/>
  <c r="K74" i="6"/>
  <c r="J74" i="6"/>
  <c r="I74" i="6"/>
  <c r="H74" i="6"/>
  <c r="G74" i="6"/>
  <c r="F74" i="6"/>
  <c r="D74" i="6"/>
  <c r="C74" i="6"/>
  <c r="L73" i="6"/>
  <c r="N73" i="6" s="1"/>
  <c r="B73" i="6"/>
  <c r="E73" i="6" s="1"/>
  <c r="L72" i="6"/>
  <c r="N72" i="6" s="1"/>
  <c r="B72" i="6"/>
  <c r="E72" i="6" s="1"/>
  <c r="L71" i="6"/>
  <c r="N71" i="6" s="1"/>
  <c r="B71" i="6"/>
  <c r="E71" i="6" s="1"/>
  <c r="P70" i="6"/>
  <c r="O70" i="6"/>
  <c r="M70" i="6"/>
  <c r="K70" i="6"/>
  <c r="J70" i="6"/>
  <c r="I70" i="6"/>
  <c r="H70" i="6"/>
  <c r="G70" i="6"/>
  <c r="F70" i="6"/>
  <c r="D70" i="6"/>
  <c r="C70" i="6"/>
  <c r="L69" i="6"/>
  <c r="N69" i="6" s="1"/>
  <c r="B69" i="6"/>
  <c r="E69" i="6" s="1"/>
  <c r="L68" i="6"/>
  <c r="N68" i="6" s="1"/>
  <c r="B68" i="6"/>
  <c r="E68" i="6" s="1"/>
  <c r="L67" i="6"/>
  <c r="N67" i="6" s="1"/>
  <c r="B67" i="6"/>
  <c r="E67" i="6" s="1"/>
  <c r="L66" i="6"/>
  <c r="N66" i="6" s="1"/>
  <c r="B66" i="6"/>
  <c r="E66" i="6" s="1"/>
  <c r="L64" i="6"/>
  <c r="N64" i="6" s="1"/>
  <c r="B64" i="6"/>
  <c r="E64" i="6" s="1"/>
  <c r="L63" i="6"/>
  <c r="N63" i="6" s="1"/>
  <c r="B63" i="6"/>
  <c r="E63" i="6" s="1"/>
  <c r="N62" i="6"/>
  <c r="B62" i="6"/>
  <c r="E62" i="6" s="1"/>
  <c r="L61" i="6"/>
  <c r="N61" i="6" s="1"/>
  <c r="B61" i="6"/>
  <c r="E61" i="6" s="1"/>
  <c r="L60" i="6"/>
  <c r="N60" i="6" s="1"/>
  <c r="B60" i="6"/>
  <c r="E60" i="6" s="1"/>
  <c r="P59" i="6"/>
  <c r="O59" i="6"/>
  <c r="M59" i="6"/>
  <c r="K59" i="6"/>
  <c r="J59" i="6"/>
  <c r="I59" i="6"/>
  <c r="H59" i="6"/>
  <c r="G59" i="6"/>
  <c r="F59" i="6"/>
  <c r="D59" i="6"/>
  <c r="C59" i="6"/>
  <c r="L58" i="6"/>
  <c r="L59" i="6" s="1"/>
  <c r="B58" i="6"/>
  <c r="E58" i="6" s="1"/>
  <c r="P55" i="6"/>
  <c r="O55" i="6"/>
  <c r="M55" i="6"/>
  <c r="K55" i="6"/>
  <c r="J55" i="6"/>
  <c r="I55" i="6"/>
  <c r="H55" i="6"/>
  <c r="G55" i="6"/>
  <c r="F55" i="6"/>
  <c r="D55" i="6"/>
  <c r="C55" i="6"/>
  <c r="L53" i="6"/>
  <c r="P52" i="6"/>
  <c r="O52" i="6"/>
  <c r="M52" i="6"/>
  <c r="K52" i="6"/>
  <c r="J52" i="6"/>
  <c r="I52" i="6"/>
  <c r="H52" i="6"/>
  <c r="G52" i="6"/>
  <c r="F52" i="6"/>
  <c r="D52" i="6"/>
  <c r="C52" i="6"/>
  <c r="L51" i="6"/>
  <c r="N51" i="6" s="1"/>
  <c r="B51" i="6"/>
  <c r="E51" i="6" s="1"/>
  <c r="L50" i="6"/>
  <c r="N50" i="6" s="1"/>
  <c r="B50" i="6"/>
  <c r="E50" i="6" s="1"/>
  <c r="L49" i="6"/>
  <c r="B49" i="6"/>
  <c r="E49" i="6" s="1"/>
  <c r="L48" i="6"/>
  <c r="N48" i="6" s="1"/>
  <c r="B48" i="6"/>
  <c r="E48" i="6" s="1"/>
  <c r="L47" i="6"/>
  <c r="N47" i="6" s="1"/>
  <c r="B47" i="6"/>
  <c r="E47" i="6" s="1"/>
  <c r="P46" i="6"/>
  <c r="O46" i="6"/>
  <c r="M46" i="6"/>
  <c r="K46" i="6"/>
  <c r="J46" i="6"/>
  <c r="I46" i="6"/>
  <c r="H46" i="6"/>
  <c r="G46" i="6"/>
  <c r="F46" i="6"/>
  <c r="D46" i="6"/>
  <c r="C46" i="6"/>
  <c r="L45" i="6"/>
  <c r="B45" i="6"/>
  <c r="L44" i="6"/>
  <c r="N44" i="6" s="1"/>
  <c r="B44" i="6"/>
  <c r="E44" i="6" s="1"/>
  <c r="L43" i="6"/>
  <c r="B43" i="6"/>
  <c r="L42" i="6"/>
  <c r="E42" i="6"/>
  <c r="L41" i="6"/>
  <c r="B41" i="6"/>
  <c r="E41" i="6" s="1"/>
  <c r="L40" i="6"/>
  <c r="B40" i="6"/>
  <c r="L39" i="6"/>
  <c r="B39" i="6"/>
  <c r="L38" i="6"/>
  <c r="B38" i="6"/>
  <c r="E38" i="6" s="1"/>
  <c r="L37" i="6"/>
  <c r="N37" i="6" s="1"/>
  <c r="B37" i="6"/>
  <c r="E37" i="6" s="1"/>
  <c r="L36" i="6"/>
  <c r="B36" i="6"/>
  <c r="L35" i="6"/>
  <c r="N35" i="6" s="1"/>
  <c r="B35" i="6"/>
  <c r="E35" i="6" s="1"/>
  <c r="L34" i="6"/>
  <c r="B34" i="6"/>
  <c r="P31" i="6"/>
  <c r="O31" i="6"/>
  <c r="M31" i="6"/>
  <c r="K31" i="6"/>
  <c r="J31" i="6"/>
  <c r="I31" i="6"/>
  <c r="H31" i="6"/>
  <c r="G31" i="6"/>
  <c r="F31" i="6"/>
  <c r="D31" i="6"/>
  <c r="C31" i="6"/>
  <c r="C32" i="6" s="1"/>
  <c r="L30" i="6"/>
  <c r="N30" i="6" s="1"/>
  <c r="B30" i="6"/>
  <c r="E30" i="6" s="1"/>
  <c r="L29" i="6"/>
  <c r="N29" i="6" s="1"/>
  <c r="B29" i="6"/>
  <c r="E29" i="6" s="1"/>
  <c r="L28" i="6"/>
  <c r="B28" i="6"/>
  <c r="F27" i="6"/>
  <c r="L27" i="6" s="1"/>
  <c r="M27" i="6" s="1"/>
  <c r="D27" i="6"/>
  <c r="B26" i="6"/>
  <c r="E26" i="6" s="1"/>
  <c r="L25" i="6"/>
  <c r="N25" i="6" s="1"/>
  <c r="B25" i="6"/>
  <c r="E25" i="6" s="1"/>
  <c r="L24" i="6"/>
  <c r="N24" i="6" s="1"/>
  <c r="B24" i="6"/>
  <c r="E24" i="6" s="1"/>
  <c r="L23" i="6"/>
  <c r="N23" i="6" s="1"/>
  <c r="B23" i="6"/>
  <c r="E23" i="6" s="1"/>
  <c r="L22" i="6"/>
  <c r="N22" i="6" s="1"/>
  <c r="B22" i="6"/>
  <c r="E22" i="6" s="1"/>
  <c r="L21" i="6"/>
  <c r="N21" i="6" s="1"/>
  <c r="B21" i="6"/>
  <c r="E21" i="6" s="1"/>
  <c r="L20" i="6"/>
  <c r="N20" i="6" s="1"/>
  <c r="B20" i="6"/>
  <c r="E20" i="6" s="1"/>
  <c r="L19" i="6"/>
  <c r="N19" i="6" s="1"/>
  <c r="B19" i="6"/>
  <c r="E19" i="6" s="1"/>
  <c r="L18" i="6"/>
  <c r="N18" i="6" s="1"/>
  <c r="B18" i="6"/>
  <c r="E18" i="6" s="1"/>
  <c r="L17" i="6"/>
  <c r="N17" i="6" s="1"/>
  <c r="B17" i="6"/>
  <c r="E17" i="6" s="1"/>
  <c r="L16" i="6"/>
  <c r="N16" i="6" s="1"/>
  <c r="B16" i="6"/>
  <c r="E16" i="6" s="1"/>
  <c r="L15" i="6"/>
  <c r="N15" i="6" s="1"/>
  <c r="B15" i="6"/>
  <c r="E15" i="6" s="1"/>
  <c r="L14" i="6"/>
  <c r="N14" i="6" s="1"/>
  <c r="B14" i="6"/>
  <c r="E14" i="6" s="1"/>
  <c r="L13" i="6"/>
  <c r="N13" i="6" s="1"/>
  <c r="B13" i="6"/>
  <c r="E13" i="6" s="1"/>
  <c r="L12" i="6"/>
  <c r="N12" i="6" s="1"/>
  <c r="B12" i="6"/>
  <c r="E12" i="6" s="1"/>
  <c r="L11" i="6"/>
  <c r="N11" i="6" s="1"/>
  <c r="B11" i="6"/>
  <c r="E11" i="6" s="1"/>
  <c r="L10" i="6"/>
  <c r="N10" i="6" s="1"/>
  <c r="B10" i="6"/>
  <c r="E10" i="6" s="1"/>
  <c r="L9" i="6"/>
  <c r="N9" i="6" s="1"/>
  <c r="B9" i="6"/>
  <c r="E9" i="6" s="1"/>
  <c r="L8" i="6"/>
  <c r="N8" i="6" s="1"/>
  <c r="B8" i="6"/>
  <c r="E8" i="6" s="1"/>
  <c r="P7" i="6"/>
  <c r="O7" i="6"/>
  <c r="M7" i="6"/>
  <c r="M32" i="6" s="1"/>
  <c r="K7" i="6"/>
  <c r="J7" i="6"/>
  <c r="I7" i="6"/>
  <c r="H7" i="6"/>
  <c r="G7" i="6"/>
  <c r="F7" i="6"/>
  <c r="D7" i="6"/>
  <c r="L6" i="6"/>
  <c r="N6" i="6" s="1"/>
  <c r="B6" i="6"/>
  <c r="E6" i="6" s="1"/>
  <c r="L5" i="6"/>
  <c r="N5" i="6" s="1"/>
  <c r="B5" i="6"/>
  <c r="E5" i="6" s="1"/>
  <c r="N4" i="6"/>
  <c r="B4" i="6"/>
  <c r="E4" i="6" s="1"/>
  <c r="G199" i="6" l="1"/>
  <c r="H199" i="6"/>
  <c r="I199" i="6"/>
  <c r="J199" i="6"/>
  <c r="E207" i="6"/>
  <c r="B209" i="6"/>
  <c r="E209" i="6" s="1"/>
  <c r="K199" i="6"/>
  <c r="M199" i="6"/>
  <c r="E201" i="6"/>
  <c r="B204" i="6"/>
  <c r="E204" i="6" s="1"/>
  <c r="D199" i="6"/>
  <c r="B198" i="6"/>
  <c r="E198" i="6" s="1"/>
  <c r="O199" i="6"/>
  <c r="F199" i="6"/>
  <c r="P199" i="6"/>
  <c r="L164" i="6"/>
  <c r="N164" i="6" s="1"/>
  <c r="H98" i="6"/>
  <c r="I183" i="6"/>
  <c r="F56" i="6"/>
  <c r="E210" i="6"/>
  <c r="H75" i="6"/>
  <c r="I75" i="6"/>
  <c r="B92" i="6"/>
  <c r="E92" i="6" s="1"/>
  <c r="B138" i="6"/>
  <c r="E138" i="6" s="1"/>
  <c r="H169" i="6"/>
  <c r="I169" i="6"/>
  <c r="K183" i="6"/>
  <c r="D183" i="6"/>
  <c r="M213" i="6"/>
  <c r="B55" i="6"/>
  <c r="F148" i="6"/>
  <c r="L193" i="6"/>
  <c r="N193" i="6" s="1"/>
  <c r="I213" i="6"/>
  <c r="P213" i="6"/>
  <c r="G183" i="6"/>
  <c r="P183" i="6"/>
  <c r="M183" i="6"/>
  <c r="J183" i="6"/>
  <c r="B182" i="6"/>
  <c r="E182" i="6" s="1"/>
  <c r="B174" i="6"/>
  <c r="E174" i="6" s="1"/>
  <c r="J169" i="6"/>
  <c r="O169" i="6"/>
  <c r="N154" i="6"/>
  <c r="L147" i="6"/>
  <c r="N147" i="6" s="1"/>
  <c r="C148" i="6"/>
  <c r="O148" i="6"/>
  <c r="M148" i="6"/>
  <c r="I148" i="6"/>
  <c r="B133" i="6"/>
  <c r="E133" i="6" s="1"/>
  <c r="J148" i="6"/>
  <c r="P98" i="6"/>
  <c r="B97" i="6"/>
  <c r="E97" i="6" s="1"/>
  <c r="D98" i="6"/>
  <c r="B86" i="6"/>
  <c r="E86" i="6" s="1"/>
  <c r="B74" i="6"/>
  <c r="E74" i="6" s="1"/>
  <c r="P75" i="6"/>
  <c r="J75" i="6"/>
  <c r="M75" i="6"/>
  <c r="D75" i="6"/>
  <c r="B70" i="6"/>
  <c r="E70" i="6" s="1"/>
  <c r="B59" i="6"/>
  <c r="E59" i="6" s="1"/>
  <c r="B199" i="6"/>
  <c r="E199" i="6" s="1"/>
  <c r="K56" i="6"/>
  <c r="K98" i="6"/>
  <c r="N188" i="6"/>
  <c r="E205" i="6"/>
  <c r="I32" i="6"/>
  <c r="H56" i="6"/>
  <c r="G75" i="6"/>
  <c r="K75" i="6"/>
  <c r="M98" i="6"/>
  <c r="L97" i="6"/>
  <c r="N97" i="6" s="1"/>
  <c r="L133" i="6"/>
  <c r="N133" i="6" s="1"/>
  <c r="H183" i="6"/>
  <c r="B193" i="6"/>
  <c r="E193" i="6" s="1"/>
  <c r="N198" i="6"/>
  <c r="O213" i="6"/>
  <c r="O75" i="6"/>
  <c r="F32" i="6"/>
  <c r="L55" i="6"/>
  <c r="G98" i="6"/>
  <c r="I56" i="6"/>
  <c r="J56" i="6"/>
  <c r="P56" i="6"/>
  <c r="N58" i="6"/>
  <c r="N59" i="6" s="1"/>
  <c r="C75" i="6"/>
  <c r="I98" i="6"/>
  <c r="O98" i="6"/>
  <c r="L92" i="6"/>
  <c r="N92" i="6" s="1"/>
  <c r="G148" i="6"/>
  <c r="K148" i="6"/>
  <c r="M169" i="6"/>
  <c r="N168" i="6"/>
  <c r="N197" i="6"/>
  <c r="F213" i="6"/>
  <c r="J213" i="6"/>
  <c r="N212" i="6"/>
  <c r="M56" i="6"/>
  <c r="O56" i="6"/>
  <c r="B52" i="6"/>
  <c r="E52" i="6" s="1"/>
  <c r="C56" i="6"/>
  <c r="G56" i="6"/>
  <c r="L52" i="6"/>
  <c r="N52" i="6" s="1"/>
  <c r="L46" i="6"/>
  <c r="N46" i="6" s="1"/>
  <c r="B46" i="6"/>
  <c r="E46" i="6" s="1"/>
  <c r="B31" i="6"/>
  <c r="E31" i="6" s="1"/>
  <c r="B7" i="6"/>
  <c r="E7" i="6" s="1"/>
  <c r="O32" i="6"/>
  <c r="K32" i="6"/>
  <c r="P32" i="6"/>
  <c r="B27" i="6"/>
  <c r="E27" i="6" s="1"/>
  <c r="N27" i="6"/>
  <c r="J32" i="6"/>
  <c r="H32" i="6"/>
  <c r="L86" i="6"/>
  <c r="N86" i="6" s="1"/>
  <c r="F98" i="6"/>
  <c r="J98" i="6"/>
  <c r="D169" i="6"/>
  <c r="G32" i="6"/>
  <c r="D56" i="6"/>
  <c r="L182" i="6"/>
  <c r="N182" i="6" s="1"/>
  <c r="D32" i="6"/>
  <c r="L153" i="6"/>
  <c r="N153" i="6" s="1"/>
  <c r="L7" i="6"/>
  <c r="N7" i="6" s="1"/>
  <c r="L31" i="6"/>
  <c r="N31" i="6" s="1"/>
  <c r="H213" i="6"/>
  <c r="P148" i="6"/>
  <c r="C183" i="6"/>
  <c r="L204" i="6"/>
  <c r="D148" i="6"/>
  <c r="H148" i="6"/>
  <c r="L108" i="6"/>
  <c r="N108" i="6" s="1"/>
  <c r="L138" i="6"/>
  <c r="N138" i="6" s="1"/>
  <c r="G169" i="6"/>
  <c r="K169" i="6"/>
  <c r="P169" i="6"/>
  <c r="L209" i="6"/>
  <c r="N209" i="6" s="1"/>
  <c r="F75" i="6"/>
  <c r="L70" i="6"/>
  <c r="N70" i="6" s="1"/>
  <c r="C98" i="6"/>
  <c r="B147" i="6"/>
  <c r="E147" i="6" s="1"/>
  <c r="B164" i="6"/>
  <c r="E164" i="6" s="1"/>
  <c r="B168" i="6"/>
  <c r="E168" i="6" s="1"/>
  <c r="L174" i="6"/>
  <c r="N174" i="6" s="1"/>
  <c r="F183" i="6"/>
  <c r="O183" i="6"/>
  <c r="G213" i="6"/>
  <c r="K213" i="6"/>
  <c r="E212" i="6"/>
  <c r="L74" i="6"/>
  <c r="N74" i="6" s="1"/>
  <c r="B108" i="6"/>
  <c r="E108" i="6" s="1"/>
  <c r="B153" i="6"/>
  <c r="E153" i="6" s="1"/>
  <c r="L199" i="6" l="1"/>
  <c r="F214" i="6"/>
  <c r="J214" i="6"/>
  <c r="I214" i="6"/>
  <c r="K214" i="6"/>
  <c r="P214" i="6"/>
  <c r="G214" i="6"/>
  <c r="O214" i="6"/>
  <c r="M214" i="6"/>
  <c r="H214" i="6"/>
  <c r="C214" i="6"/>
  <c r="B183" i="6"/>
  <c r="E183" i="6" s="1"/>
  <c r="L56" i="6"/>
  <c r="N56" i="6" s="1"/>
  <c r="L183" i="6"/>
  <c r="N183" i="6" s="1"/>
  <c r="L148" i="6"/>
  <c r="N148" i="6" s="1"/>
  <c r="B98" i="6"/>
  <c r="E98" i="6" s="1"/>
  <c r="B75" i="6"/>
  <c r="E75" i="6" s="1"/>
  <c r="L75" i="6"/>
  <c r="N75" i="6" s="1"/>
  <c r="L169" i="6"/>
  <c r="N169" i="6" s="1"/>
  <c r="N199" i="6"/>
  <c r="B169" i="6"/>
  <c r="E169" i="6" s="1"/>
  <c r="L98" i="6"/>
  <c r="N98" i="6" s="1"/>
  <c r="E213" i="6"/>
  <c r="L32" i="6"/>
  <c r="N32" i="6" s="1"/>
  <c r="B148" i="6"/>
  <c r="E148" i="6" s="1"/>
  <c r="B32" i="6"/>
  <c r="E32" i="6" s="1"/>
  <c r="B56" i="6"/>
  <c r="E56" i="6" s="1"/>
  <c r="N204" i="6"/>
  <c r="L213" i="6"/>
  <c r="N213" i="6" s="1"/>
  <c r="D214" i="6"/>
  <c r="Q193" i="5"/>
  <c r="P193" i="5"/>
  <c r="N193" i="5"/>
  <c r="L193" i="5"/>
  <c r="K193" i="5"/>
  <c r="J193" i="5"/>
  <c r="I193" i="5"/>
  <c r="H193" i="5"/>
  <c r="G193" i="5"/>
  <c r="E193" i="5"/>
  <c r="D193" i="5"/>
  <c r="C193" i="5"/>
  <c r="M192" i="5"/>
  <c r="O192" i="5" s="1"/>
  <c r="F192" i="5"/>
  <c r="Q191" i="5"/>
  <c r="P191" i="5"/>
  <c r="N191" i="5"/>
  <c r="L191" i="5"/>
  <c r="K191" i="5"/>
  <c r="J191" i="5"/>
  <c r="I191" i="5"/>
  <c r="H191" i="5"/>
  <c r="G191" i="5"/>
  <c r="E191" i="5"/>
  <c r="D191" i="5"/>
  <c r="C191" i="5"/>
  <c r="M190" i="5"/>
  <c r="O190" i="5" s="1"/>
  <c r="F190" i="5"/>
  <c r="M189" i="5"/>
  <c r="O189" i="5" s="1"/>
  <c r="F189" i="5"/>
  <c r="Q188" i="5"/>
  <c r="P188" i="5"/>
  <c r="N188" i="5"/>
  <c r="L188" i="5"/>
  <c r="K188" i="5"/>
  <c r="J188" i="5"/>
  <c r="I188" i="5"/>
  <c r="H188" i="5"/>
  <c r="G188" i="5"/>
  <c r="E188" i="5"/>
  <c r="D188" i="5"/>
  <c r="C188" i="5"/>
  <c r="M187" i="5"/>
  <c r="O187" i="5" s="1"/>
  <c r="F187" i="5"/>
  <c r="M186" i="5"/>
  <c r="O186" i="5" s="1"/>
  <c r="F186" i="5"/>
  <c r="M185" i="5"/>
  <c r="O185" i="5" s="1"/>
  <c r="F185" i="5"/>
  <c r="Q182" i="5"/>
  <c r="P182" i="5"/>
  <c r="N182" i="5"/>
  <c r="L182" i="5"/>
  <c r="K182" i="5"/>
  <c r="J182" i="5"/>
  <c r="I182" i="5"/>
  <c r="H182" i="5"/>
  <c r="G182" i="5"/>
  <c r="E182" i="5"/>
  <c r="D182" i="5"/>
  <c r="M181" i="5"/>
  <c r="M182" i="5" s="1"/>
  <c r="C181" i="5"/>
  <c r="F181" i="5" s="1"/>
  <c r="M180" i="5"/>
  <c r="F180" i="5"/>
  <c r="M179" i="5"/>
  <c r="O179" i="5" s="1"/>
  <c r="C179" i="5"/>
  <c r="F179" i="5" s="1"/>
  <c r="Q178" i="5"/>
  <c r="Q183" i="5" s="1"/>
  <c r="P178" i="5"/>
  <c r="N178" i="5"/>
  <c r="L178" i="5"/>
  <c r="K178" i="5"/>
  <c r="J178" i="5"/>
  <c r="I178" i="5"/>
  <c r="H178" i="5"/>
  <c r="G178" i="5"/>
  <c r="E178" i="5"/>
  <c r="D178" i="5"/>
  <c r="M177" i="5"/>
  <c r="O177" i="5" s="1"/>
  <c r="C177" i="5"/>
  <c r="F177" i="5" s="1"/>
  <c r="M176" i="5"/>
  <c r="O176" i="5" s="1"/>
  <c r="C176" i="5"/>
  <c r="F176" i="5" s="1"/>
  <c r="M175" i="5"/>
  <c r="O175" i="5" s="1"/>
  <c r="C175" i="5"/>
  <c r="F175" i="5" s="1"/>
  <c r="M174" i="5"/>
  <c r="O174" i="5" s="1"/>
  <c r="C174" i="5"/>
  <c r="F174" i="5" s="1"/>
  <c r="M173" i="5"/>
  <c r="O173" i="5" s="1"/>
  <c r="C173" i="5"/>
  <c r="F173" i="5" s="1"/>
  <c r="Q170" i="5"/>
  <c r="P170" i="5"/>
  <c r="N170" i="5"/>
  <c r="L170" i="5"/>
  <c r="K170" i="5"/>
  <c r="J170" i="5"/>
  <c r="I170" i="5"/>
  <c r="H170" i="5"/>
  <c r="G170" i="5"/>
  <c r="E170" i="5"/>
  <c r="D170" i="5"/>
  <c r="M169" i="5"/>
  <c r="F169" i="5"/>
  <c r="M168" i="5"/>
  <c r="O168" i="5" s="1"/>
  <c r="F168" i="5"/>
  <c r="M167" i="5"/>
  <c r="C167" i="5"/>
  <c r="M166" i="5"/>
  <c r="O166" i="5" s="1"/>
  <c r="F166" i="5"/>
  <c r="M165" i="5"/>
  <c r="F165" i="5"/>
  <c r="M164" i="5"/>
  <c r="O164" i="5" s="1"/>
  <c r="C164" i="5"/>
  <c r="F164" i="5" s="1"/>
  <c r="M163" i="5"/>
  <c r="O163" i="5" s="1"/>
  <c r="C163" i="5"/>
  <c r="F163" i="5" s="1"/>
  <c r="Q162" i="5"/>
  <c r="P162" i="5"/>
  <c r="N162" i="5"/>
  <c r="N171" i="5" s="1"/>
  <c r="L162" i="5"/>
  <c r="K162" i="5"/>
  <c r="J162" i="5"/>
  <c r="I162" i="5"/>
  <c r="H162" i="5"/>
  <c r="G162" i="5"/>
  <c r="E162" i="5"/>
  <c r="D162" i="5"/>
  <c r="M161" i="5"/>
  <c r="O161" i="5" s="1"/>
  <c r="C161" i="5"/>
  <c r="F161" i="5" s="1"/>
  <c r="M160" i="5"/>
  <c r="M159" i="5"/>
  <c r="O159" i="5" s="1"/>
  <c r="C159" i="5"/>
  <c r="F159" i="5" s="1"/>
  <c r="Q156" i="5"/>
  <c r="P156" i="5"/>
  <c r="N156" i="5"/>
  <c r="L156" i="5"/>
  <c r="K156" i="5"/>
  <c r="J156" i="5"/>
  <c r="I156" i="5"/>
  <c r="H156" i="5"/>
  <c r="G156" i="5"/>
  <c r="E156" i="5"/>
  <c r="D156" i="5"/>
  <c r="M155" i="5"/>
  <c r="O155" i="5" s="1"/>
  <c r="C155" i="5"/>
  <c r="F155" i="5" s="1"/>
  <c r="M154" i="5"/>
  <c r="O154" i="5" s="1"/>
  <c r="F154" i="5"/>
  <c r="M153" i="5"/>
  <c r="O153" i="5" s="1"/>
  <c r="F153" i="5"/>
  <c r="Q152" i="5"/>
  <c r="P152" i="5"/>
  <c r="N152" i="5"/>
  <c r="L152" i="5"/>
  <c r="K152" i="5"/>
  <c r="J152" i="5"/>
  <c r="I152" i="5"/>
  <c r="H152" i="5"/>
  <c r="G152" i="5"/>
  <c r="E152" i="5"/>
  <c r="D152" i="5"/>
  <c r="M151" i="5"/>
  <c r="O151" i="5" s="1"/>
  <c r="C151" i="5"/>
  <c r="F151" i="5" s="1"/>
  <c r="M150" i="5"/>
  <c r="O150" i="5" s="1"/>
  <c r="F150" i="5"/>
  <c r="M149" i="5"/>
  <c r="O149" i="5" s="1"/>
  <c r="C149" i="5"/>
  <c r="F149" i="5" s="1"/>
  <c r="M148" i="5"/>
  <c r="O148" i="5" s="1"/>
  <c r="C148" i="5"/>
  <c r="F148" i="5" s="1"/>
  <c r="M147" i="5"/>
  <c r="O147" i="5" s="1"/>
  <c r="C147" i="5"/>
  <c r="F147" i="5" s="1"/>
  <c r="M146" i="5"/>
  <c r="O146" i="5" s="1"/>
  <c r="C146" i="5"/>
  <c r="F146" i="5" s="1"/>
  <c r="M145" i="5"/>
  <c r="O145" i="5" s="1"/>
  <c r="C145" i="5"/>
  <c r="F145" i="5" s="1"/>
  <c r="Q144" i="5"/>
  <c r="P144" i="5"/>
  <c r="N144" i="5"/>
  <c r="L144" i="5"/>
  <c r="K144" i="5"/>
  <c r="J144" i="5"/>
  <c r="I144" i="5"/>
  <c r="H144" i="5"/>
  <c r="G144" i="5"/>
  <c r="E144" i="5"/>
  <c r="D144" i="5"/>
  <c r="M143" i="5"/>
  <c r="O143" i="5" s="1"/>
  <c r="C143" i="5"/>
  <c r="F143" i="5" s="1"/>
  <c r="M142" i="5"/>
  <c r="F142" i="5"/>
  <c r="M141" i="5"/>
  <c r="O141" i="5" s="1"/>
  <c r="C141" i="5"/>
  <c r="F141" i="5" s="1"/>
  <c r="Q138" i="5"/>
  <c r="Q139" i="5" s="1"/>
  <c r="P138" i="5"/>
  <c r="P139" i="5" s="1"/>
  <c r="N138" i="5"/>
  <c r="N139" i="5" s="1"/>
  <c r="L138" i="5"/>
  <c r="L139" i="5" s="1"/>
  <c r="K138" i="5"/>
  <c r="K139" i="5" s="1"/>
  <c r="J138" i="5"/>
  <c r="J139" i="5" s="1"/>
  <c r="I138" i="5"/>
  <c r="I139" i="5" s="1"/>
  <c r="H138" i="5"/>
  <c r="G138" i="5"/>
  <c r="G139" i="5" s="1"/>
  <c r="E138" i="5"/>
  <c r="E139" i="5" s="1"/>
  <c r="D138" i="5"/>
  <c r="D139" i="5" s="1"/>
  <c r="M137" i="5"/>
  <c r="O137" i="5" s="1"/>
  <c r="C137" i="5"/>
  <c r="F137" i="5" s="1"/>
  <c r="Q134" i="5"/>
  <c r="P134" i="5"/>
  <c r="N134" i="5"/>
  <c r="L134" i="5"/>
  <c r="K134" i="5"/>
  <c r="J134" i="5"/>
  <c r="I134" i="5"/>
  <c r="H134" i="5"/>
  <c r="G134" i="5"/>
  <c r="E134" i="5"/>
  <c r="D134" i="5"/>
  <c r="M133" i="5"/>
  <c r="F133" i="5"/>
  <c r="M132" i="5"/>
  <c r="C132" i="5"/>
  <c r="M131" i="5"/>
  <c r="O131" i="5" s="1"/>
  <c r="F131" i="5"/>
  <c r="M130" i="5"/>
  <c r="O130" i="5" s="1"/>
  <c r="C130" i="5"/>
  <c r="F130" i="5" s="1"/>
  <c r="M129" i="5"/>
  <c r="O129" i="5" s="1"/>
  <c r="C129" i="5"/>
  <c r="F129" i="5" s="1"/>
  <c r="M128" i="5"/>
  <c r="O128" i="5" s="1"/>
  <c r="C128" i="5"/>
  <c r="F128" i="5" s="1"/>
  <c r="M127" i="5"/>
  <c r="C127" i="5"/>
  <c r="M126" i="5"/>
  <c r="O126" i="5" s="1"/>
  <c r="C126" i="5"/>
  <c r="F126" i="5" s="1"/>
  <c r="Q125" i="5"/>
  <c r="P125" i="5"/>
  <c r="N125" i="5"/>
  <c r="L125" i="5"/>
  <c r="K125" i="5"/>
  <c r="J125" i="5"/>
  <c r="I125" i="5"/>
  <c r="H125" i="5"/>
  <c r="G125" i="5"/>
  <c r="E125" i="5"/>
  <c r="D125" i="5"/>
  <c r="M124" i="5"/>
  <c r="O124" i="5" s="1"/>
  <c r="C124" i="5"/>
  <c r="F124" i="5" s="1"/>
  <c r="M123" i="5"/>
  <c r="O123" i="5" s="1"/>
  <c r="C123" i="5"/>
  <c r="F123" i="5" s="1"/>
  <c r="M122" i="5"/>
  <c r="C122" i="5"/>
  <c r="M121" i="5"/>
  <c r="C121" i="5"/>
  <c r="Q120" i="5"/>
  <c r="P120" i="5"/>
  <c r="N120" i="5"/>
  <c r="L120" i="5"/>
  <c r="K120" i="5"/>
  <c r="J120" i="5"/>
  <c r="I120" i="5"/>
  <c r="H120" i="5"/>
  <c r="G120" i="5"/>
  <c r="E120" i="5"/>
  <c r="D120" i="5"/>
  <c r="M119" i="5"/>
  <c r="M118" i="5"/>
  <c r="O118" i="5" s="1"/>
  <c r="F118" i="5"/>
  <c r="M117" i="5"/>
  <c r="O117" i="5" s="1"/>
  <c r="F117" i="5"/>
  <c r="M116" i="5"/>
  <c r="O116" i="5" s="1"/>
  <c r="F116" i="5"/>
  <c r="M115" i="5"/>
  <c r="F115" i="5"/>
  <c r="M114" i="5"/>
  <c r="O114" i="5" s="1"/>
  <c r="F114" i="5"/>
  <c r="M113" i="5"/>
  <c r="O113" i="5" s="1"/>
  <c r="C113" i="5"/>
  <c r="F113" i="5" s="1"/>
  <c r="M112" i="5"/>
  <c r="O112" i="5" s="1"/>
  <c r="C112" i="5"/>
  <c r="F112" i="5" s="1"/>
  <c r="M111" i="5"/>
  <c r="O111" i="5" s="1"/>
  <c r="C111" i="5"/>
  <c r="F111" i="5" s="1"/>
  <c r="M110" i="5"/>
  <c r="O110" i="5" s="1"/>
  <c r="C110" i="5"/>
  <c r="F110" i="5" s="1"/>
  <c r="M109" i="5"/>
  <c r="O109" i="5" s="1"/>
  <c r="C109" i="5"/>
  <c r="F109" i="5" s="1"/>
  <c r="M108" i="5"/>
  <c r="O108" i="5" s="1"/>
  <c r="F108" i="5"/>
  <c r="M107" i="5"/>
  <c r="O107" i="5" s="1"/>
  <c r="F107" i="5"/>
  <c r="M106" i="5"/>
  <c r="O106" i="5" s="1"/>
  <c r="F106" i="5"/>
  <c r="M105" i="5"/>
  <c r="C105" i="5"/>
  <c r="M104" i="5"/>
  <c r="O104" i="5" s="1"/>
  <c r="C104" i="5"/>
  <c r="F104" i="5" s="1"/>
  <c r="M103" i="5"/>
  <c r="O103" i="5" s="1"/>
  <c r="C103" i="5"/>
  <c r="F103" i="5" s="1"/>
  <c r="M102" i="5"/>
  <c r="O102" i="5" s="1"/>
  <c r="F102" i="5"/>
  <c r="M101" i="5"/>
  <c r="O101" i="5" s="1"/>
  <c r="C101" i="5"/>
  <c r="F101" i="5" s="1"/>
  <c r="M100" i="5"/>
  <c r="O100" i="5" s="1"/>
  <c r="C100" i="5"/>
  <c r="F100" i="5" s="1"/>
  <c r="M99" i="5"/>
  <c r="O99" i="5" s="1"/>
  <c r="C99" i="5"/>
  <c r="F99" i="5" s="1"/>
  <c r="M98" i="5"/>
  <c r="O98" i="5" s="1"/>
  <c r="C98" i="5"/>
  <c r="F98" i="5" s="1"/>
  <c r="M97" i="5"/>
  <c r="O97" i="5" s="1"/>
  <c r="C97" i="5"/>
  <c r="F97" i="5" s="1"/>
  <c r="M96" i="5"/>
  <c r="O96" i="5" s="1"/>
  <c r="C96" i="5"/>
  <c r="F96" i="5" s="1"/>
  <c r="Q95" i="5"/>
  <c r="P95" i="5"/>
  <c r="N95" i="5"/>
  <c r="L95" i="5"/>
  <c r="K95" i="5"/>
  <c r="J95" i="5"/>
  <c r="I95" i="5"/>
  <c r="H95" i="5"/>
  <c r="G95" i="5"/>
  <c r="E95" i="5"/>
  <c r="D95" i="5"/>
  <c r="M94" i="5"/>
  <c r="O94" i="5" s="1"/>
  <c r="C94" i="5"/>
  <c r="F94" i="5" s="1"/>
  <c r="M93" i="5"/>
  <c r="C93" i="5"/>
  <c r="M92" i="5"/>
  <c r="O92" i="5" s="1"/>
  <c r="C92" i="5"/>
  <c r="F92" i="5" s="1"/>
  <c r="M91" i="5"/>
  <c r="O91" i="5" s="1"/>
  <c r="F91" i="5"/>
  <c r="M90" i="5"/>
  <c r="O90" i="5" s="1"/>
  <c r="C90" i="5"/>
  <c r="F90" i="5" s="1"/>
  <c r="Q87" i="5"/>
  <c r="P87" i="5"/>
  <c r="N87" i="5"/>
  <c r="L87" i="5"/>
  <c r="K87" i="5"/>
  <c r="J87" i="5"/>
  <c r="I87" i="5"/>
  <c r="H87" i="5"/>
  <c r="G87" i="5"/>
  <c r="E87" i="5"/>
  <c r="D87" i="5"/>
  <c r="M86" i="5"/>
  <c r="O86" i="5" s="1"/>
  <c r="C86" i="5"/>
  <c r="F86" i="5" s="1"/>
  <c r="M85" i="5"/>
  <c r="C85" i="5"/>
  <c r="M84" i="5"/>
  <c r="O84" i="5" s="1"/>
  <c r="C84" i="5"/>
  <c r="F84" i="5" s="1"/>
  <c r="M83" i="5"/>
  <c r="O83" i="5" s="1"/>
  <c r="C83" i="5"/>
  <c r="F83" i="5" s="1"/>
  <c r="Q82" i="5"/>
  <c r="P82" i="5"/>
  <c r="N82" i="5"/>
  <c r="L82" i="5"/>
  <c r="K82" i="5"/>
  <c r="J82" i="5"/>
  <c r="I82" i="5"/>
  <c r="H82" i="5"/>
  <c r="G82" i="5"/>
  <c r="E82" i="5"/>
  <c r="D82" i="5"/>
  <c r="C82" i="5" s="1"/>
  <c r="M81" i="5"/>
  <c r="O81" i="5" s="1"/>
  <c r="C81" i="5"/>
  <c r="F81" i="5" s="1"/>
  <c r="M80" i="5"/>
  <c r="O80" i="5" s="1"/>
  <c r="F80" i="5"/>
  <c r="M79" i="5"/>
  <c r="O79" i="5" s="1"/>
  <c r="F79" i="5"/>
  <c r="M78" i="5"/>
  <c r="O78" i="5" s="1"/>
  <c r="F78" i="5"/>
  <c r="M77" i="5"/>
  <c r="O77" i="5" s="1"/>
  <c r="C77" i="5"/>
  <c r="F77" i="5" s="1"/>
  <c r="Q76" i="5"/>
  <c r="P76" i="5"/>
  <c r="N76" i="5"/>
  <c r="L76" i="5"/>
  <c r="K76" i="5"/>
  <c r="J76" i="5"/>
  <c r="I76" i="5"/>
  <c r="H76" i="5"/>
  <c r="G76" i="5"/>
  <c r="E76" i="5"/>
  <c r="D76" i="5"/>
  <c r="C75" i="5"/>
  <c r="M74" i="5"/>
  <c r="O74" i="5" s="1"/>
  <c r="C74" i="5"/>
  <c r="F74" i="5" s="1"/>
  <c r="M73" i="5"/>
  <c r="O73" i="5" s="1"/>
  <c r="C73" i="5"/>
  <c r="F73" i="5" s="1"/>
  <c r="M72" i="5"/>
  <c r="O72" i="5" s="1"/>
  <c r="F72" i="5"/>
  <c r="M71" i="5"/>
  <c r="C71" i="5"/>
  <c r="M70" i="5"/>
  <c r="F70" i="5"/>
  <c r="M69" i="5"/>
  <c r="O69" i="5" s="1"/>
  <c r="C69" i="5"/>
  <c r="F69" i="5" s="1"/>
  <c r="M68" i="5"/>
  <c r="O68" i="5" s="1"/>
  <c r="C68" i="5"/>
  <c r="F68" i="5" s="1"/>
  <c r="Q65" i="5"/>
  <c r="P65" i="5"/>
  <c r="N65" i="5"/>
  <c r="L65" i="5"/>
  <c r="K65" i="5"/>
  <c r="J65" i="5"/>
  <c r="I65" i="5"/>
  <c r="H65" i="5"/>
  <c r="G65" i="5"/>
  <c r="E65" i="5"/>
  <c r="D65" i="5"/>
  <c r="M64" i="5"/>
  <c r="O64" i="5" s="1"/>
  <c r="F64" i="5"/>
  <c r="M63" i="5"/>
  <c r="C63" i="5"/>
  <c r="M62" i="5"/>
  <c r="O62" i="5" s="1"/>
  <c r="C62" i="5"/>
  <c r="F62" i="5" s="1"/>
  <c r="M61" i="5"/>
  <c r="O61" i="5" s="1"/>
  <c r="C61" i="5"/>
  <c r="F61" i="5" s="1"/>
  <c r="Q60" i="5"/>
  <c r="P60" i="5"/>
  <c r="N60" i="5"/>
  <c r="L60" i="5"/>
  <c r="K60" i="5"/>
  <c r="J60" i="5"/>
  <c r="I60" i="5"/>
  <c r="H60" i="5"/>
  <c r="G60" i="5"/>
  <c r="E60" i="5"/>
  <c r="D60" i="5"/>
  <c r="M59" i="5"/>
  <c r="O59" i="5" s="1"/>
  <c r="C59" i="5"/>
  <c r="F59" i="5" s="1"/>
  <c r="M58" i="5"/>
  <c r="O58" i="5" s="1"/>
  <c r="C58" i="5"/>
  <c r="F58" i="5" s="1"/>
  <c r="M57" i="5"/>
  <c r="O57" i="5" s="1"/>
  <c r="C57" i="5"/>
  <c r="F57" i="5" s="1"/>
  <c r="M56" i="5"/>
  <c r="O56" i="5" s="1"/>
  <c r="C56" i="5"/>
  <c r="F56" i="5" s="1"/>
  <c r="M55" i="5"/>
  <c r="O55" i="5" s="1"/>
  <c r="C55" i="5"/>
  <c r="F55" i="5" s="1"/>
  <c r="M54" i="5"/>
  <c r="O54" i="5" s="1"/>
  <c r="F54" i="5"/>
  <c r="M53" i="5"/>
  <c r="O53" i="5" s="1"/>
  <c r="C53" i="5"/>
  <c r="F53" i="5" s="1"/>
  <c r="Q52" i="5"/>
  <c r="P52" i="5"/>
  <c r="N52" i="5"/>
  <c r="L52" i="5"/>
  <c r="K52" i="5"/>
  <c r="J52" i="5"/>
  <c r="I52" i="5"/>
  <c r="H52" i="5"/>
  <c r="G52" i="5"/>
  <c r="E52" i="5"/>
  <c r="D52" i="5"/>
  <c r="M51" i="5"/>
  <c r="O51" i="5" s="1"/>
  <c r="O52" i="5" s="1"/>
  <c r="C51" i="5"/>
  <c r="F51" i="5" s="1"/>
  <c r="Q48" i="5"/>
  <c r="P48" i="5"/>
  <c r="N48" i="5"/>
  <c r="L48" i="5"/>
  <c r="K48" i="5"/>
  <c r="J48" i="5"/>
  <c r="I48" i="5"/>
  <c r="H48" i="5"/>
  <c r="G48" i="5"/>
  <c r="E48" i="5"/>
  <c r="D48" i="5"/>
  <c r="M47" i="5"/>
  <c r="M46" i="5"/>
  <c r="Q45" i="5"/>
  <c r="P45" i="5"/>
  <c r="N45" i="5"/>
  <c r="L45" i="5"/>
  <c r="K45" i="5"/>
  <c r="J45" i="5"/>
  <c r="I45" i="5"/>
  <c r="H45" i="5"/>
  <c r="G45" i="5"/>
  <c r="E45" i="5"/>
  <c r="D45" i="5"/>
  <c r="M44" i="5"/>
  <c r="O44" i="5" s="1"/>
  <c r="C44" i="5"/>
  <c r="F44" i="5" s="1"/>
  <c r="M43" i="5"/>
  <c r="O43" i="5" s="1"/>
  <c r="C43" i="5"/>
  <c r="F43" i="5" s="1"/>
  <c r="M42" i="5"/>
  <c r="C42" i="5"/>
  <c r="F42" i="5" s="1"/>
  <c r="M41" i="5"/>
  <c r="O41" i="5" s="1"/>
  <c r="C41" i="5"/>
  <c r="F41" i="5" s="1"/>
  <c r="M40" i="5"/>
  <c r="O40" i="5" s="1"/>
  <c r="C40" i="5"/>
  <c r="F40" i="5" s="1"/>
  <c r="Q39" i="5"/>
  <c r="P39" i="5"/>
  <c r="N39" i="5"/>
  <c r="L39" i="5"/>
  <c r="K39" i="5"/>
  <c r="J39" i="5"/>
  <c r="I39" i="5"/>
  <c r="H39" i="5"/>
  <c r="G39" i="5"/>
  <c r="E39" i="5"/>
  <c r="D39" i="5"/>
  <c r="M38" i="5"/>
  <c r="O38" i="5" s="1"/>
  <c r="F38" i="5"/>
  <c r="M37" i="5"/>
  <c r="O37" i="5" s="1"/>
  <c r="C37" i="5"/>
  <c r="F37" i="5" s="1"/>
  <c r="M36" i="5"/>
  <c r="C36" i="5"/>
  <c r="M35" i="5"/>
  <c r="F35" i="5"/>
  <c r="M34" i="5"/>
  <c r="C34" i="5"/>
  <c r="M33" i="5"/>
  <c r="C33" i="5"/>
  <c r="F33" i="5" s="1"/>
  <c r="M32" i="5"/>
  <c r="O32" i="5" s="1"/>
  <c r="C32" i="5"/>
  <c r="F32" i="5" s="1"/>
  <c r="M31" i="5"/>
  <c r="C31" i="5"/>
  <c r="M30" i="5"/>
  <c r="O30" i="5" s="1"/>
  <c r="C30" i="5"/>
  <c r="F30" i="5" s="1"/>
  <c r="M29" i="5"/>
  <c r="C29" i="5"/>
  <c r="Q26" i="5"/>
  <c r="P26" i="5"/>
  <c r="N26" i="5"/>
  <c r="L26" i="5"/>
  <c r="K26" i="5"/>
  <c r="J26" i="5"/>
  <c r="I26" i="5"/>
  <c r="H26" i="5"/>
  <c r="G26" i="5"/>
  <c r="E26" i="5"/>
  <c r="D26" i="5"/>
  <c r="M25" i="5"/>
  <c r="O25" i="5" s="1"/>
  <c r="F25" i="5"/>
  <c r="M24" i="5"/>
  <c r="O24" i="5" s="1"/>
  <c r="F24" i="5"/>
  <c r="M23" i="5"/>
  <c r="C23" i="5"/>
  <c r="Q22" i="5"/>
  <c r="P22" i="5"/>
  <c r="N22" i="5"/>
  <c r="L22" i="5"/>
  <c r="K22" i="5"/>
  <c r="J22" i="5"/>
  <c r="I22" i="5"/>
  <c r="H22" i="5"/>
  <c r="G22" i="5"/>
  <c r="E22" i="5"/>
  <c r="D22" i="5"/>
  <c r="M21" i="5"/>
  <c r="O21" i="5" s="1"/>
  <c r="C21" i="5"/>
  <c r="F21" i="5" s="1"/>
  <c r="M20" i="5"/>
  <c r="O20" i="5" s="1"/>
  <c r="F20" i="5"/>
  <c r="M19" i="5"/>
  <c r="O19" i="5" s="1"/>
  <c r="C19" i="5"/>
  <c r="F19" i="5" s="1"/>
  <c r="M18" i="5"/>
  <c r="O18" i="5" s="1"/>
  <c r="C18" i="5"/>
  <c r="F18" i="5" s="1"/>
  <c r="M17" i="5"/>
  <c r="O17" i="5" s="1"/>
  <c r="C17" i="5"/>
  <c r="F17" i="5" s="1"/>
  <c r="M16" i="5"/>
  <c r="O16" i="5" s="1"/>
  <c r="C16" i="5"/>
  <c r="F16" i="5" s="1"/>
  <c r="M15" i="5"/>
  <c r="O15" i="5" s="1"/>
  <c r="C15" i="5"/>
  <c r="F15" i="5" s="1"/>
  <c r="M14" i="5"/>
  <c r="O14" i="5" s="1"/>
  <c r="C14" i="5"/>
  <c r="F14" i="5" s="1"/>
  <c r="M13" i="5"/>
  <c r="O13" i="5" s="1"/>
  <c r="C13" i="5"/>
  <c r="F13" i="5" s="1"/>
  <c r="M12" i="5"/>
  <c r="O12" i="5" s="1"/>
  <c r="C12" i="5"/>
  <c r="F12" i="5" s="1"/>
  <c r="M11" i="5"/>
  <c r="O11" i="5" s="1"/>
  <c r="C11" i="5"/>
  <c r="F11" i="5" s="1"/>
  <c r="M10" i="5"/>
  <c r="O10" i="5" s="1"/>
  <c r="C10" i="5"/>
  <c r="F10" i="5" s="1"/>
  <c r="M9" i="5"/>
  <c r="O9" i="5" s="1"/>
  <c r="C9" i="5"/>
  <c r="F9" i="5" s="1"/>
  <c r="M8" i="5"/>
  <c r="O8" i="5" s="1"/>
  <c r="C8" i="5"/>
  <c r="F8" i="5" s="1"/>
  <c r="M7" i="5"/>
  <c r="O7" i="5" s="1"/>
  <c r="C7" i="5"/>
  <c r="F7" i="5" s="1"/>
  <c r="M6" i="5"/>
  <c r="O6" i="5" s="1"/>
  <c r="C6" i="5"/>
  <c r="F6" i="5" s="1"/>
  <c r="Q5" i="5"/>
  <c r="P5" i="5"/>
  <c r="N5" i="5"/>
  <c r="L5" i="5"/>
  <c r="K5" i="5"/>
  <c r="J5" i="5"/>
  <c r="I5" i="5"/>
  <c r="H5" i="5"/>
  <c r="G5" i="5"/>
  <c r="E5" i="5"/>
  <c r="D5" i="5"/>
  <c r="M4" i="5"/>
  <c r="O4" i="5" s="1"/>
  <c r="C4" i="5"/>
  <c r="F4" i="5" s="1"/>
  <c r="L214" i="6" l="1"/>
  <c r="N214" i="6" s="1"/>
  <c r="L171" i="5"/>
  <c r="C182" i="5"/>
  <c r="F182" i="5" s="1"/>
  <c r="B214" i="6"/>
  <c r="E214" i="6" s="1"/>
  <c r="C87" i="5"/>
  <c r="C125" i="5"/>
  <c r="F125" i="5" s="1"/>
  <c r="J171" i="5"/>
  <c r="C60" i="5"/>
  <c r="F60" i="5" s="1"/>
  <c r="N88" i="5"/>
  <c r="D27" i="5"/>
  <c r="K194" i="5"/>
  <c r="M134" i="5"/>
  <c r="O134" i="5" s="1"/>
  <c r="J135" i="5"/>
  <c r="H183" i="5"/>
  <c r="I66" i="5"/>
  <c r="M193" i="5"/>
  <c r="O193" i="5" s="1"/>
  <c r="L27" i="5"/>
  <c r="J88" i="5"/>
  <c r="C139" i="5"/>
  <c r="F139" i="5" s="1"/>
  <c r="H171" i="5"/>
  <c r="L66" i="5"/>
  <c r="G49" i="5"/>
  <c r="Q49" i="5"/>
  <c r="D66" i="5"/>
  <c r="C134" i="5"/>
  <c r="F134" i="5" s="1"/>
  <c r="Q157" i="5"/>
  <c r="C152" i="5"/>
  <c r="F152" i="5" s="1"/>
  <c r="N157" i="5"/>
  <c r="I194" i="5"/>
  <c r="K88" i="5"/>
  <c r="C65" i="5"/>
  <c r="F65" i="5" s="1"/>
  <c r="P66" i="5"/>
  <c r="C170" i="5"/>
  <c r="F170" i="5" s="1"/>
  <c r="N194" i="5"/>
  <c r="Q171" i="5"/>
  <c r="C178" i="5"/>
  <c r="F178" i="5" s="1"/>
  <c r="J27" i="5"/>
  <c r="C26" i="5"/>
  <c r="F26" i="5" s="1"/>
  <c r="N66" i="5"/>
  <c r="M95" i="5"/>
  <c r="O95" i="5" s="1"/>
  <c r="I49" i="5"/>
  <c r="H27" i="5"/>
  <c r="D49" i="5"/>
  <c r="N49" i="5"/>
  <c r="P135" i="5"/>
  <c r="E171" i="5"/>
  <c r="P171" i="5"/>
  <c r="I27" i="5"/>
  <c r="M45" i="5"/>
  <c r="O45" i="5" s="1"/>
  <c r="M52" i="5"/>
  <c r="Q135" i="5"/>
  <c r="P157" i="5"/>
  <c r="O182" i="5"/>
  <c r="M120" i="5"/>
  <c r="O120" i="5" s="1"/>
  <c r="M156" i="5"/>
  <c r="O156" i="5" s="1"/>
  <c r="K27" i="5"/>
  <c r="J66" i="5"/>
  <c r="C76" i="5"/>
  <c r="D135" i="5"/>
  <c r="K157" i="5"/>
  <c r="I135" i="5"/>
  <c r="M22" i="5"/>
  <c r="O22" i="5" s="1"/>
  <c r="L49" i="5"/>
  <c r="C45" i="5"/>
  <c r="F45" i="5" s="1"/>
  <c r="Q66" i="5"/>
  <c r="G88" i="5"/>
  <c r="C162" i="5"/>
  <c r="F162" i="5" s="1"/>
  <c r="M170" i="5"/>
  <c r="O170" i="5" s="1"/>
  <c r="K183" i="5"/>
  <c r="M48" i="5"/>
  <c r="M87" i="5"/>
  <c r="O87" i="5" s="1"/>
  <c r="D171" i="5"/>
  <c r="L183" i="5"/>
  <c r="C22" i="5"/>
  <c r="F22" i="5" s="1"/>
  <c r="M65" i="5"/>
  <c r="O65" i="5" s="1"/>
  <c r="L88" i="5"/>
  <c r="I171" i="5"/>
  <c r="D183" i="5"/>
  <c r="N183" i="5"/>
  <c r="D194" i="5"/>
  <c r="C5" i="5"/>
  <c r="F5" i="5" s="1"/>
  <c r="P27" i="5"/>
  <c r="N27" i="5"/>
  <c r="E49" i="5"/>
  <c r="P49" i="5"/>
  <c r="H66" i="5"/>
  <c r="D88" i="5"/>
  <c r="F82" i="5"/>
  <c r="P88" i="5"/>
  <c r="K135" i="5"/>
  <c r="C144" i="5"/>
  <c r="F144" i="5" s="1"/>
  <c r="G157" i="5"/>
  <c r="E183" i="5"/>
  <c r="G194" i="5"/>
  <c r="Q194" i="5"/>
  <c r="E194" i="5"/>
  <c r="P194" i="5"/>
  <c r="F76" i="5"/>
  <c r="Q88" i="5"/>
  <c r="H88" i="5"/>
  <c r="C120" i="5"/>
  <c r="F120" i="5" s="1"/>
  <c r="G135" i="5"/>
  <c r="M26" i="5"/>
  <c r="O26" i="5" s="1"/>
  <c r="J49" i="5"/>
  <c r="I88" i="5"/>
  <c r="H135" i="5"/>
  <c r="M125" i="5"/>
  <c r="O125" i="5" s="1"/>
  <c r="L135" i="5"/>
  <c r="I157" i="5"/>
  <c r="K171" i="5"/>
  <c r="J183" i="5"/>
  <c r="E88" i="5"/>
  <c r="H194" i="5"/>
  <c r="C156" i="5"/>
  <c r="F156" i="5" s="1"/>
  <c r="I183" i="5"/>
  <c r="K49" i="5"/>
  <c r="C48" i="5"/>
  <c r="J157" i="5"/>
  <c r="L157" i="5"/>
  <c r="F188" i="5"/>
  <c r="F193" i="5"/>
  <c r="J194" i="5"/>
  <c r="G27" i="5"/>
  <c r="M5" i="5"/>
  <c r="O5" i="5" s="1"/>
  <c r="F87" i="5"/>
  <c r="M138" i="5"/>
  <c r="O138" i="5" s="1"/>
  <c r="H139" i="5"/>
  <c r="M139" i="5" s="1"/>
  <c r="O139" i="5" s="1"/>
  <c r="M144" i="5"/>
  <c r="O144" i="5" s="1"/>
  <c r="H157" i="5"/>
  <c r="P183" i="5"/>
  <c r="Q27" i="5"/>
  <c r="M60" i="5"/>
  <c r="O60" i="5" s="1"/>
  <c r="K66" i="5"/>
  <c r="M76" i="5"/>
  <c r="O76" i="5" s="1"/>
  <c r="M82" i="5"/>
  <c r="O82" i="5" s="1"/>
  <c r="M152" i="5"/>
  <c r="O152" i="5" s="1"/>
  <c r="M178" i="5"/>
  <c r="O178" i="5" s="1"/>
  <c r="M39" i="5"/>
  <c r="O39" i="5" s="1"/>
  <c r="H49" i="5"/>
  <c r="G66" i="5"/>
  <c r="E135" i="5"/>
  <c r="C95" i="5"/>
  <c r="F95" i="5" s="1"/>
  <c r="E66" i="5"/>
  <c r="C52" i="5"/>
  <c r="F52" i="5" s="1"/>
  <c r="N135" i="5"/>
  <c r="E157" i="5"/>
  <c r="G171" i="5"/>
  <c r="M162" i="5"/>
  <c r="O162" i="5" s="1"/>
  <c r="M191" i="5"/>
  <c r="O191" i="5" s="1"/>
  <c r="L194" i="5"/>
  <c r="D157" i="5"/>
  <c r="G183" i="5"/>
  <c r="F191" i="5"/>
  <c r="C39" i="5"/>
  <c r="F39" i="5" s="1"/>
  <c r="C138" i="5"/>
  <c r="F138" i="5" s="1"/>
  <c r="O181" i="5"/>
  <c r="M188" i="5"/>
  <c r="E27" i="5"/>
  <c r="M171" i="5" l="1"/>
  <c r="O171" i="5" s="1"/>
  <c r="C66" i="5"/>
  <c r="F66" i="5" s="1"/>
  <c r="C171" i="5"/>
  <c r="F171" i="5" s="1"/>
  <c r="M49" i="5"/>
  <c r="O49" i="5" s="1"/>
  <c r="M66" i="5"/>
  <c r="O66" i="5" s="1"/>
  <c r="D195" i="5"/>
  <c r="I195" i="5"/>
  <c r="M135" i="5"/>
  <c r="O135" i="5" s="1"/>
  <c r="C183" i="5"/>
  <c r="F183" i="5" s="1"/>
  <c r="C157" i="5"/>
  <c r="F157" i="5" s="1"/>
  <c r="N195" i="5"/>
  <c r="H195" i="5"/>
  <c r="K195" i="5"/>
  <c r="M88" i="5"/>
  <c r="O88" i="5" s="1"/>
  <c r="C49" i="5"/>
  <c r="F49" i="5" s="1"/>
  <c r="M157" i="5"/>
  <c r="O157" i="5" s="1"/>
  <c r="C194" i="5"/>
  <c r="F194" i="5" s="1"/>
  <c r="P195" i="5"/>
  <c r="J195" i="5"/>
  <c r="C88" i="5"/>
  <c r="F88" i="5" s="1"/>
  <c r="M183" i="5"/>
  <c r="O183" i="5" s="1"/>
  <c r="L195" i="5"/>
  <c r="Q195" i="5"/>
  <c r="E195" i="5"/>
  <c r="C27" i="5"/>
  <c r="F27" i="5" s="1"/>
  <c r="G195" i="5"/>
  <c r="M27" i="5"/>
  <c r="O27" i="5" s="1"/>
  <c r="M194" i="5"/>
  <c r="O194" i="5" s="1"/>
  <c r="O188" i="5"/>
  <c r="C135" i="5"/>
  <c r="F135" i="5" s="1"/>
  <c r="C195" i="5" l="1"/>
  <c r="F195" i="5" s="1"/>
  <c r="M195" i="5"/>
  <c r="O195" i="5" s="1"/>
  <c r="M132" i="1" l="1"/>
  <c r="Q73" i="1" l="1"/>
  <c r="P73" i="1"/>
  <c r="M71" i="1"/>
  <c r="M72" i="1"/>
  <c r="H73" i="1"/>
  <c r="I73" i="1"/>
  <c r="J73" i="1"/>
  <c r="K73" i="1"/>
  <c r="L73" i="1"/>
  <c r="N73" i="1"/>
  <c r="G73" i="1"/>
  <c r="E73" i="1"/>
  <c r="D73" i="1"/>
  <c r="M5" i="1"/>
  <c r="O5" i="1" s="1"/>
  <c r="M6" i="1"/>
  <c r="O6" i="1" s="1"/>
  <c r="G27" i="1"/>
  <c r="E27" i="1"/>
  <c r="D27" i="1"/>
  <c r="Q27" i="1"/>
  <c r="P27" i="1"/>
  <c r="N27" i="1"/>
  <c r="H27" i="1"/>
  <c r="I27" i="1"/>
  <c r="J27" i="1"/>
  <c r="K27" i="1"/>
  <c r="L27" i="1"/>
  <c r="C73" i="1" l="1"/>
  <c r="C27" i="1"/>
  <c r="M27" i="1"/>
  <c r="C144" i="1" l="1"/>
  <c r="C201" i="1"/>
  <c r="C178" i="1"/>
  <c r="C109" i="1"/>
  <c r="C17" i="1"/>
  <c r="F17" i="1" s="1"/>
  <c r="M100" i="1"/>
  <c r="O100" i="1" s="1"/>
  <c r="C100" i="1"/>
  <c r="F100" i="1" s="1"/>
  <c r="M99" i="1"/>
  <c r="C99" i="1"/>
  <c r="F99" i="1" s="1"/>
  <c r="C102" i="1"/>
  <c r="F102" i="1" s="1"/>
  <c r="C111" i="1"/>
  <c r="F111" i="1" s="1"/>
  <c r="C110" i="1"/>
  <c r="F110" i="1" s="1"/>
  <c r="C112" i="1"/>
  <c r="C113" i="1"/>
  <c r="F113" i="1" s="1"/>
  <c r="C114" i="1"/>
  <c r="C115" i="1"/>
  <c r="C116" i="1"/>
  <c r="C117" i="1"/>
  <c r="C118" i="1"/>
  <c r="F118" i="1" s="1"/>
  <c r="C119" i="1"/>
  <c r="C125" i="1"/>
  <c r="F125" i="1" s="1"/>
  <c r="C126" i="1"/>
  <c r="F126" i="1" s="1"/>
  <c r="C128" i="1"/>
  <c r="C129" i="1"/>
  <c r="F129" i="1" s="1"/>
  <c r="C130" i="1"/>
  <c r="C127" i="1"/>
  <c r="F127" i="1" s="1"/>
  <c r="M157" i="1"/>
  <c r="O157" i="1" s="1"/>
  <c r="C157" i="1"/>
  <c r="F157" i="1" s="1"/>
  <c r="M23" i="1"/>
  <c r="O23" i="1" s="1"/>
  <c r="C23" i="1"/>
  <c r="F23" i="1" s="1"/>
  <c r="C24" i="1"/>
  <c r="F24" i="1" s="1"/>
  <c r="M200" i="1"/>
  <c r="O200" i="1" s="1"/>
  <c r="C200" i="1"/>
  <c r="F200" i="1" s="1"/>
  <c r="C196" i="1"/>
  <c r="F196" i="1" s="1"/>
  <c r="M64" i="1"/>
  <c r="O64" i="1" s="1"/>
  <c r="C64" i="1"/>
  <c r="F64" i="1" s="1"/>
  <c r="M66" i="1"/>
  <c r="O66" i="1" s="1"/>
  <c r="C66" i="1"/>
  <c r="F66" i="1" s="1"/>
  <c r="C78" i="1"/>
  <c r="C45" i="1"/>
  <c r="C61" i="1"/>
  <c r="C86" i="1"/>
  <c r="F86" i="1" s="1"/>
  <c r="C88" i="1"/>
  <c r="F88" i="1" s="1"/>
  <c r="C87" i="1"/>
  <c r="F87" i="1" s="1"/>
  <c r="C80" i="1"/>
  <c r="F80" i="1" s="1"/>
  <c r="C39" i="1"/>
  <c r="M39" i="1"/>
  <c r="C41" i="1"/>
  <c r="F41" i="1" s="1"/>
  <c r="M41" i="1"/>
  <c r="C174" i="1"/>
  <c r="F174" i="1" s="1"/>
  <c r="C203" i="1"/>
  <c r="C204" i="1" s="1"/>
  <c r="C177" i="1"/>
  <c r="F177" i="1" s="1"/>
  <c r="C175" i="1"/>
  <c r="F175" i="1" s="1"/>
  <c r="C53" i="1"/>
  <c r="C142" i="1"/>
  <c r="F142" i="1" s="1"/>
  <c r="C72" i="1"/>
  <c r="F72" i="1" s="1"/>
  <c r="C162" i="1"/>
  <c r="F162" i="1" s="1"/>
  <c r="C163" i="1"/>
  <c r="F163" i="1" s="1"/>
  <c r="C30" i="1"/>
  <c r="F30" i="1" s="1"/>
  <c r="C29" i="1"/>
  <c r="F29" i="1" s="1"/>
  <c r="Q188" i="1"/>
  <c r="P188" i="1"/>
  <c r="N188" i="1"/>
  <c r="H188" i="1"/>
  <c r="I188" i="1"/>
  <c r="J188" i="1"/>
  <c r="K188" i="1"/>
  <c r="L188" i="1"/>
  <c r="M183" i="1"/>
  <c r="O183" i="1" s="1"/>
  <c r="M182" i="1"/>
  <c r="O182" i="1" s="1"/>
  <c r="M187" i="1"/>
  <c r="O187" i="1" s="1"/>
  <c r="G188" i="1"/>
  <c r="E188" i="1"/>
  <c r="D188" i="1"/>
  <c r="D192" i="1"/>
  <c r="C187" i="1"/>
  <c r="F187" i="1" s="1"/>
  <c r="Q161" i="1"/>
  <c r="P161" i="1"/>
  <c r="N161" i="1"/>
  <c r="M152" i="1"/>
  <c r="M153" i="1"/>
  <c r="O153" i="1" s="1"/>
  <c r="M155" i="1"/>
  <c r="O155" i="1" s="1"/>
  <c r="M160" i="1"/>
  <c r="M158" i="1"/>
  <c r="O158" i="1" s="1"/>
  <c r="M159" i="1"/>
  <c r="O159" i="1" s="1"/>
  <c r="H161" i="1"/>
  <c r="I161" i="1"/>
  <c r="J161" i="1"/>
  <c r="K161" i="1"/>
  <c r="L161" i="1"/>
  <c r="G161" i="1"/>
  <c r="E161" i="1"/>
  <c r="D161" i="1"/>
  <c r="C159" i="1"/>
  <c r="F159" i="1" s="1"/>
  <c r="C158" i="1"/>
  <c r="F158" i="1" s="1"/>
  <c r="C195" i="1"/>
  <c r="C198" i="1" s="1"/>
  <c r="C199" i="1"/>
  <c r="F199" i="1" s="1"/>
  <c r="Q106" i="1"/>
  <c r="P106" i="1"/>
  <c r="N106" i="1"/>
  <c r="H106" i="1"/>
  <c r="I106" i="1"/>
  <c r="J106" i="1"/>
  <c r="K106" i="1"/>
  <c r="L106" i="1"/>
  <c r="G106" i="1"/>
  <c r="E106" i="1"/>
  <c r="D106" i="1"/>
  <c r="M98" i="1"/>
  <c r="O98" i="1" s="1"/>
  <c r="C98" i="1"/>
  <c r="F98" i="1" s="1"/>
  <c r="D84" i="1"/>
  <c r="D95" i="1"/>
  <c r="E69" i="1"/>
  <c r="D69" i="1"/>
  <c r="N52" i="1"/>
  <c r="N55" i="1"/>
  <c r="M26" i="1"/>
  <c r="O26" i="1" s="1"/>
  <c r="C26" i="1"/>
  <c r="F26" i="1" s="1"/>
  <c r="D7" i="1"/>
  <c r="C5" i="1"/>
  <c r="F5" i="1" s="1"/>
  <c r="D31" i="1"/>
  <c r="E7" i="1"/>
  <c r="E31" i="1"/>
  <c r="Q7" i="1"/>
  <c r="P7" i="1"/>
  <c r="N7" i="1"/>
  <c r="L7" i="1"/>
  <c r="K7" i="1"/>
  <c r="J7" i="1"/>
  <c r="I7" i="1"/>
  <c r="H7" i="1"/>
  <c r="G7" i="1"/>
  <c r="C6" i="1"/>
  <c r="F6" i="1" s="1"/>
  <c r="N31" i="1"/>
  <c r="N46" i="1"/>
  <c r="N59" i="1"/>
  <c r="N69" i="1"/>
  <c r="N131" i="1"/>
  <c r="N136" i="1"/>
  <c r="N145" i="1"/>
  <c r="N84" i="1"/>
  <c r="N90" i="1"/>
  <c r="N95" i="1"/>
  <c r="N151" i="1"/>
  <c r="N165" i="1"/>
  <c r="N171" i="1"/>
  <c r="N179" i="1"/>
  <c r="N192" i="1"/>
  <c r="N198" i="1"/>
  <c r="N202" i="1"/>
  <c r="N204" i="1"/>
  <c r="D46" i="1"/>
  <c r="D52" i="1"/>
  <c r="D55" i="1"/>
  <c r="D131" i="1"/>
  <c r="D136" i="1"/>
  <c r="D145" i="1"/>
  <c r="D90" i="1"/>
  <c r="D151" i="1"/>
  <c r="D165" i="1"/>
  <c r="D171" i="1"/>
  <c r="D179" i="1"/>
  <c r="D204" i="1"/>
  <c r="D202" i="1"/>
  <c r="D198" i="1"/>
  <c r="M126" i="1"/>
  <c r="Q52" i="1"/>
  <c r="P52" i="1"/>
  <c r="H52" i="1"/>
  <c r="I52" i="1"/>
  <c r="J52" i="1"/>
  <c r="K52" i="1"/>
  <c r="L52" i="1"/>
  <c r="G52" i="1"/>
  <c r="E52" i="1"/>
  <c r="Q46" i="1"/>
  <c r="P46" i="1"/>
  <c r="H46" i="1"/>
  <c r="I46" i="1"/>
  <c r="J46" i="1"/>
  <c r="K46" i="1"/>
  <c r="L46" i="1"/>
  <c r="G46" i="1"/>
  <c r="E46" i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2" i="1"/>
  <c r="O22" i="1" s="1"/>
  <c r="M24" i="1"/>
  <c r="O24" i="1" s="1"/>
  <c r="M25" i="1"/>
  <c r="O25" i="1" s="1"/>
  <c r="M28" i="1"/>
  <c r="M29" i="1"/>
  <c r="O29" i="1" s="1"/>
  <c r="M30" i="1"/>
  <c r="O30" i="1" s="1"/>
  <c r="P31" i="1"/>
  <c r="Q31" i="1"/>
  <c r="G31" i="1"/>
  <c r="H31" i="1"/>
  <c r="I31" i="1"/>
  <c r="J31" i="1"/>
  <c r="K31" i="1"/>
  <c r="L31" i="1"/>
  <c r="M34" i="1"/>
  <c r="M35" i="1"/>
  <c r="O35" i="1" s="1"/>
  <c r="M36" i="1"/>
  <c r="M37" i="1"/>
  <c r="O37" i="1" s="1"/>
  <c r="M38" i="1"/>
  <c r="M40" i="1"/>
  <c r="M42" i="1"/>
  <c r="M43" i="1"/>
  <c r="M44" i="1"/>
  <c r="O44" i="1" s="1"/>
  <c r="M45" i="1"/>
  <c r="M47" i="1"/>
  <c r="O47" i="1" s="1"/>
  <c r="M48" i="1"/>
  <c r="O48" i="1" s="1"/>
  <c r="M49" i="1"/>
  <c r="M50" i="1"/>
  <c r="O50" i="1" s="1"/>
  <c r="M51" i="1"/>
  <c r="O51" i="1" s="1"/>
  <c r="M53" i="1"/>
  <c r="G55" i="1"/>
  <c r="H55" i="1"/>
  <c r="I55" i="1"/>
  <c r="J55" i="1"/>
  <c r="K55" i="1"/>
  <c r="L55" i="1"/>
  <c r="P55" i="1"/>
  <c r="Q55" i="1"/>
  <c r="M58" i="1"/>
  <c r="O58" i="1" s="1"/>
  <c r="O59" i="1" s="1"/>
  <c r="P59" i="1"/>
  <c r="Q59" i="1"/>
  <c r="M60" i="1"/>
  <c r="O60" i="1" s="1"/>
  <c r="M61" i="1"/>
  <c r="O61" i="1" s="1"/>
  <c r="M62" i="1"/>
  <c r="O62" i="1" s="1"/>
  <c r="M63" i="1"/>
  <c r="O63" i="1" s="1"/>
  <c r="M65" i="1"/>
  <c r="O65" i="1" s="1"/>
  <c r="M67" i="1"/>
  <c r="O67" i="1" s="1"/>
  <c r="M68" i="1"/>
  <c r="O68" i="1" s="1"/>
  <c r="G69" i="1"/>
  <c r="G74" i="1" s="1"/>
  <c r="H69" i="1"/>
  <c r="H74" i="1" s="1"/>
  <c r="I69" i="1"/>
  <c r="I74" i="1" s="1"/>
  <c r="J69" i="1"/>
  <c r="K69" i="1"/>
  <c r="K74" i="1" s="1"/>
  <c r="L69" i="1"/>
  <c r="P69" i="1"/>
  <c r="Q69" i="1"/>
  <c r="Q74" i="1" s="1"/>
  <c r="M70" i="1"/>
  <c r="M76" i="1"/>
  <c r="O76" i="1" s="1"/>
  <c r="M77" i="1"/>
  <c r="M78" i="1"/>
  <c r="M79" i="1"/>
  <c r="M80" i="1"/>
  <c r="O80" i="1" s="1"/>
  <c r="M81" i="1"/>
  <c r="O81" i="1" s="1"/>
  <c r="M82" i="1"/>
  <c r="O82" i="1" s="1"/>
  <c r="G84" i="1"/>
  <c r="H84" i="1"/>
  <c r="I84" i="1"/>
  <c r="J84" i="1"/>
  <c r="K84" i="1"/>
  <c r="L84" i="1"/>
  <c r="P84" i="1"/>
  <c r="Q84" i="1"/>
  <c r="M85" i="1"/>
  <c r="O85" i="1" s="1"/>
  <c r="M86" i="1"/>
  <c r="O86" i="1" s="1"/>
  <c r="M87" i="1"/>
  <c r="O87" i="1" s="1"/>
  <c r="M88" i="1"/>
  <c r="O88" i="1" s="1"/>
  <c r="M89" i="1"/>
  <c r="O89" i="1" s="1"/>
  <c r="G90" i="1"/>
  <c r="H90" i="1"/>
  <c r="I90" i="1"/>
  <c r="J90" i="1"/>
  <c r="K90" i="1"/>
  <c r="L90" i="1"/>
  <c r="P90" i="1"/>
  <c r="Q90" i="1"/>
  <c r="M91" i="1"/>
  <c r="M92" i="1"/>
  <c r="O92" i="1" s="1"/>
  <c r="M93" i="1"/>
  <c r="M94" i="1"/>
  <c r="O94" i="1" s="1"/>
  <c r="G95" i="1"/>
  <c r="H95" i="1"/>
  <c r="I95" i="1"/>
  <c r="J95" i="1"/>
  <c r="K95" i="1"/>
  <c r="L95" i="1"/>
  <c r="P95" i="1"/>
  <c r="Q95" i="1"/>
  <c r="M101" i="1"/>
  <c r="O101" i="1" s="1"/>
  <c r="M102" i="1"/>
  <c r="O102" i="1" s="1"/>
  <c r="M103" i="1"/>
  <c r="O103" i="1" s="1"/>
  <c r="M104" i="1"/>
  <c r="M105" i="1"/>
  <c r="O105" i="1" s="1"/>
  <c r="M107" i="1"/>
  <c r="O107" i="1" s="1"/>
  <c r="M108" i="1"/>
  <c r="O108" i="1" s="1"/>
  <c r="M109" i="1"/>
  <c r="M110" i="1"/>
  <c r="O110" i="1" s="1"/>
  <c r="M111" i="1"/>
  <c r="O111" i="1" s="1"/>
  <c r="M112" i="1"/>
  <c r="M113" i="1"/>
  <c r="O113" i="1" s="1"/>
  <c r="M114" i="1"/>
  <c r="M115" i="1"/>
  <c r="M116" i="1"/>
  <c r="M127" i="1"/>
  <c r="O127" i="1" s="1"/>
  <c r="M117" i="1"/>
  <c r="M118" i="1"/>
  <c r="O118" i="1" s="1"/>
  <c r="M119" i="1"/>
  <c r="M120" i="1"/>
  <c r="O120" i="1" s="1"/>
  <c r="M121" i="1"/>
  <c r="O121" i="1" s="1"/>
  <c r="M122" i="1"/>
  <c r="O122" i="1" s="1"/>
  <c r="M123" i="1"/>
  <c r="O123" i="1" s="1"/>
  <c r="M124" i="1"/>
  <c r="O124" i="1" s="1"/>
  <c r="M125" i="1"/>
  <c r="O125" i="1" s="1"/>
  <c r="M128" i="1"/>
  <c r="M129" i="1"/>
  <c r="O129" i="1" s="1"/>
  <c r="M130" i="1"/>
  <c r="G131" i="1"/>
  <c r="H131" i="1"/>
  <c r="I131" i="1"/>
  <c r="J131" i="1"/>
  <c r="K131" i="1"/>
  <c r="L131" i="1"/>
  <c r="P131" i="1"/>
  <c r="Q131" i="1"/>
  <c r="M133" i="1"/>
  <c r="M134" i="1"/>
  <c r="O134" i="1" s="1"/>
  <c r="M135" i="1"/>
  <c r="O135" i="1" s="1"/>
  <c r="G136" i="1"/>
  <c r="H136" i="1"/>
  <c r="I136" i="1"/>
  <c r="J136" i="1"/>
  <c r="K136" i="1"/>
  <c r="L136" i="1"/>
  <c r="P136" i="1"/>
  <c r="Q136" i="1"/>
  <c r="M137" i="1"/>
  <c r="O137" i="1" s="1"/>
  <c r="M138" i="1"/>
  <c r="M139" i="1"/>
  <c r="O139" i="1" s="1"/>
  <c r="M140" i="1"/>
  <c r="O140" i="1" s="1"/>
  <c r="M141" i="1"/>
  <c r="O141" i="1" s="1"/>
  <c r="M142" i="1"/>
  <c r="O142" i="1" s="1"/>
  <c r="M143" i="1"/>
  <c r="M144" i="1"/>
  <c r="G145" i="1"/>
  <c r="H145" i="1"/>
  <c r="I145" i="1"/>
  <c r="J145" i="1"/>
  <c r="K145" i="1"/>
  <c r="L145" i="1"/>
  <c r="P145" i="1"/>
  <c r="Q145" i="1"/>
  <c r="M21" i="1"/>
  <c r="O21" i="1" s="1"/>
  <c r="M148" i="1"/>
  <c r="O148" i="1" s="1"/>
  <c r="M149" i="1"/>
  <c r="M150" i="1"/>
  <c r="O150" i="1" s="1"/>
  <c r="G151" i="1"/>
  <c r="H151" i="1"/>
  <c r="I151" i="1"/>
  <c r="J151" i="1"/>
  <c r="K151" i="1"/>
  <c r="L151" i="1"/>
  <c r="P151" i="1"/>
  <c r="Q151" i="1"/>
  <c r="M154" i="1"/>
  <c r="O154" i="1" s="1"/>
  <c r="M156" i="1"/>
  <c r="M162" i="1"/>
  <c r="O162" i="1" s="1"/>
  <c r="M163" i="1"/>
  <c r="O163" i="1" s="1"/>
  <c r="M164" i="1"/>
  <c r="O164" i="1" s="1"/>
  <c r="G165" i="1"/>
  <c r="H165" i="1"/>
  <c r="I165" i="1"/>
  <c r="J165" i="1"/>
  <c r="K165" i="1"/>
  <c r="L165" i="1"/>
  <c r="P165" i="1"/>
  <c r="Q165" i="1"/>
  <c r="M168" i="1"/>
  <c r="O168" i="1" s="1"/>
  <c r="M169" i="1"/>
  <c r="M170" i="1"/>
  <c r="O170" i="1" s="1"/>
  <c r="G171" i="1"/>
  <c r="H171" i="1"/>
  <c r="I171" i="1"/>
  <c r="J171" i="1"/>
  <c r="K171" i="1"/>
  <c r="L171" i="1"/>
  <c r="P171" i="1"/>
  <c r="Q171" i="1"/>
  <c r="M172" i="1"/>
  <c r="O172" i="1" s="1"/>
  <c r="M173" i="1"/>
  <c r="O173" i="1" s="1"/>
  <c r="M174" i="1"/>
  <c r="M175" i="1"/>
  <c r="O175" i="1" s="1"/>
  <c r="M176" i="1"/>
  <c r="M177" i="1"/>
  <c r="O177" i="1" s="1"/>
  <c r="M178" i="1"/>
  <c r="G179" i="1"/>
  <c r="H179" i="1"/>
  <c r="I179" i="1"/>
  <c r="J179" i="1"/>
  <c r="K179" i="1"/>
  <c r="L179" i="1"/>
  <c r="P179" i="1"/>
  <c r="Q179" i="1"/>
  <c r="M184" i="1"/>
  <c r="O184" i="1" s="1"/>
  <c r="M185" i="1"/>
  <c r="O185" i="1" s="1"/>
  <c r="M186" i="1"/>
  <c r="O186" i="1" s="1"/>
  <c r="M189" i="1"/>
  <c r="M190" i="1"/>
  <c r="M191" i="1"/>
  <c r="M192" i="1" s="1"/>
  <c r="P192" i="1"/>
  <c r="Q192" i="1"/>
  <c r="G192" i="1"/>
  <c r="H192" i="1"/>
  <c r="I192" i="1"/>
  <c r="J192" i="1"/>
  <c r="K192" i="1"/>
  <c r="L192" i="1"/>
  <c r="M195" i="1"/>
  <c r="O195" i="1" s="1"/>
  <c r="M196" i="1"/>
  <c r="O196" i="1" s="1"/>
  <c r="M197" i="1"/>
  <c r="G198" i="1"/>
  <c r="H198" i="1"/>
  <c r="I198" i="1"/>
  <c r="J198" i="1"/>
  <c r="K198" i="1"/>
  <c r="L198" i="1"/>
  <c r="P198" i="1"/>
  <c r="Q198" i="1"/>
  <c r="M199" i="1"/>
  <c r="O199" i="1" s="1"/>
  <c r="M201" i="1"/>
  <c r="G202" i="1"/>
  <c r="H202" i="1"/>
  <c r="I202" i="1"/>
  <c r="J202" i="1"/>
  <c r="K202" i="1"/>
  <c r="L202" i="1"/>
  <c r="P202" i="1"/>
  <c r="Q202" i="1"/>
  <c r="M203" i="1"/>
  <c r="M204" i="1" s="1"/>
  <c r="P204" i="1"/>
  <c r="Q204" i="1"/>
  <c r="G204" i="1"/>
  <c r="H204" i="1"/>
  <c r="I204" i="1"/>
  <c r="J204" i="1"/>
  <c r="K204" i="1"/>
  <c r="L204" i="1"/>
  <c r="M4" i="1"/>
  <c r="O4" i="1" s="1"/>
  <c r="E55" i="1"/>
  <c r="E59" i="1"/>
  <c r="E131" i="1"/>
  <c r="E136" i="1"/>
  <c r="E145" i="1"/>
  <c r="E84" i="1"/>
  <c r="E90" i="1"/>
  <c r="E95" i="1"/>
  <c r="E151" i="1"/>
  <c r="E165" i="1"/>
  <c r="E171" i="1"/>
  <c r="E179" i="1"/>
  <c r="E192" i="1"/>
  <c r="E198" i="1"/>
  <c r="E202" i="1"/>
  <c r="E204" i="1"/>
  <c r="F61" i="1"/>
  <c r="F42" i="1"/>
  <c r="C189" i="1"/>
  <c r="F189" i="1" s="1"/>
  <c r="C191" i="1"/>
  <c r="F191" i="1" s="1"/>
  <c r="O72" i="1"/>
  <c r="F149" i="1"/>
  <c r="C103" i="1"/>
  <c r="F103" i="1" s="1"/>
  <c r="C89" i="1"/>
  <c r="F89" i="1" s="1"/>
  <c r="C85" i="1"/>
  <c r="F85" i="1" s="1"/>
  <c r="C58" i="1"/>
  <c r="F58" i="1" s="1"/>
  <c r="D59" i="1"/>
  <c r="C60" i="1"/>
  <c r="F60" i="1" s="1"/>
  <c r="C65" i="1"/>
  <c r="F65" i="1" s="1"/>
  <c r="C49" i="1"/>
  <c r="F49" i="1" s="1"/>
  <c r="C164" i="1"/>
  <c r="F164" i="1" s="1"/>
  <c r="C139" i="1"/>
  <c r="F139" i="1" s="1"/>
  <c r="C172" i="1"/>
  <c r="F172" i="1" s="1"/>
  <c r="C8" i="1"/>
  <c r="F8" i="1" s="1"/>
  <c r="C155" i="1"/>
  <c r="F155" i="1" s="1"/>
  <c r="C148" i="1"/>
  <c r="F148" i="1" s="1"/>
  <c r="C121" i="1"/>
  <c r="F121" i="1" s="1"/>
  <c r="C108" i="1"/>
  <c r="F108" i="1" s="1"/>
  <c r="C101" i="1"/>
  <c r="F101" i="1" s="1"/>
  <c r="C104" i="1"/>
  <c r="C62" i="1"/>
  <c r="F62" i="1" s="1"/>
  <c r="C81" i="1"/>
  <c r="F81" i="1" s="1"/>
  <c r="C76" i="1"/>
  <c r="F76" i="1" s="1"/>
  <c r="C77" i="1"/>
  <c r="C47" i="1"/>
  <c r="F47" i="1" s="1"/>
  <c r="C48" i="1"/>
  <c r="F48" i="1" s="1"/>
  <c r="C44" i="1"/>
  <c r="F44" i="1" s="1"/>
  <c r="C37" i="1"/>
  <c r="F37" i="1" s="1"/>
  <c r="C38" i="1"/>
  <c r="F38" i="1" s="1"/>
  <c r="C35" i="1"/>
  <c r="F35" i="1" s="1"/>
  <c r="C152" i="1"/>
  <c r="F152" i="1" s="1"/>
  <c r="C34" i="1"/>
  <c r="G59" i="1"/>
  <c r="H59" i="1"/>
  <c r="I59" i="1"/>
  <c r="J59" i="1"/>
  <c r="K59" i="1"/>
  <c r="L59" i="1"/>
  <c r="C160" i="1"/>
  <c r="F160" i="1" s="1"/>
  <c r="C63" i="1"/>
  <c r="F63" i="1" s="1"/>
  <c r="C28" i="1"/>
  <c r="C141" i="1"/>
  <c r="F141" i="1" s="1"/>
  <c r="C138" i="1"/>
  <c r="O71" i="1"/>
  <c r="C71" i="1"/>
  <c r="F71" i="1" s="1"/>
  <c r="C70" i="1"/>
  <c r="F70" i="1" s="1"/>
  <c r="C93" i="1"/>
  <c r="C150" i="1"/>
  <c r="F150" i="1" s="1"/>
  <c r="C67" i="1"/>
  <c r="F67" i="1" s="1"/>
  <c r="C51" i="1"/>
  <c r="F51" i="1" s="1"/>
  <c r="C36" i="1"/>
  <c r="C40" i="1"/>
  <c r="C43" i="1"/>
  <c r="C50" i="1"/>
  <c r="F50" i="1" s="1"/>
  <c r="C68" i="1"/>
  <c r="F68" i="1" s="1"/>
  <c r="C105" i="1"/>
  <c r="F105" i="1" s="1"/>
  <c r="C107" i="1"/>
  <c r="F107" i="1" s="1"/>
  <c r="C120" i="1"/>
  <c r="F120" i="1" s="1"/>
  <c r="C122" i="1"/>
  <c r="F122" i="1" s="1"/>
  <c r="C123" i="1"/>
  <c r="F123" i="1" s="1"/>
  <c r="C124" i="1"/>
  <c r="F124" i="1" s="1"/>
  <c r="C132" i="1"/>
  <c r="C133" i="1"/>
  <c r="C134" i="1"/>
  <c r="F134" i="1" s="1"/>
  <c r="C135" i="1"/>
  <c r="F135" i="1" s="1"/>
  <c r="C137" i="1"/>
  <c r="F137" i="1" s="1"/>
  <c r="C140" i="1"/>
  <c r="F140" i="1" s="1"/>
  <c r="C143" i="1"/>
  <c r="C79" i="1"/>
  <c r="C82" i="1"/>
  <c r="F82" i="1" s="1"/>
  <c r="C83" i="1"/>
  <c r="C91" i="1"/>
  <c r="C92" i="1"/>
  <c r="F92" i="1" s="1"/>
  <c r="C94" i="1"/>
  <c r="F94" i="1" s="1"/>
  <c r="C153" i="1"/>
  <c r="F153" i="1" s="1"/>
  <c r="C154" i="1"/>
  <c r="F154" i="1" s="1"/>
  <c r="C156" i="1"/>
  <c r="F156" i="1" s="1"/>
  <c r="C21" i="1"/>
  <c r="F21" i="1" s="1"/>
  <c r="C168" i="1"/>
  <c r="F168" i="1" s="1"/>
  <c r="C170" i="1"/>
  <c r="F170" i="1" s="1"/>
  <c r="C173" i="1"/>
  <c r="F173" i="1" s="1"/>
  <c r="C176" i="1"/>
  <c r="C182" i="1"/>
  <c r="F182" i="1" s="1"/>
  <c r="C183" i="1"/>
  <c r="F183" i="1" s="1"/>
  <c r="C184" i="1"/>
  <c r="F184" i="1" s="1"/>
  <c r="C185" i="1"/>
  <c r="F185" i="1" s="1"/>
  <c r="C186" i="1"/>
  <c r="F186" i="1" s="1"/>
  <c r="C18" i="1"/>
  <c r="F18" i="1" s="1"/>
  <c r="C19" i="1"/>
  <c r="F19" i="1" s="1"/>
  <c r="C20" i="1"/>
  <c r="F20" i="1" s="1"/>
  <c r="C22" i="1"/>
  <c r="F22" i="1" s="1"/>
  <c r="C25" i="1"/>
  <c r="F25" i="1" s="1"/>
  <c r="C14" i="1"/>
  <c r="F14" i="1" s="1"/>
  <c r="C15" i="1"/>
  <c r="F15" i="1" s="1"/>
  <c r="C16" i="1"/>
  <c r="F16" i="1" s="1"/>
  <c r="C11" i="1"/>
  <c r="F11" i="1" s="1"/>
  <c r="C12" i="1"/>
  <c r="F12" i="1" s="1"/>
  <c r="C13" i="1"/>
  <c r="F13" i="1" s="1"/>
  <c r="C9" i="1"/>
  <c r="F9" i="1" s="1"/>
  <c r="C10" i="1"/>
  <c r="F10" i="1" s="1"/>
  <c r="C4" i="1"/>
  <c r="F4" i="1" s="1"/>
  <c r="F27" i="1"/>
  <c r="D205" i="1" l="1"/>
  <c r="E74" i="1"/>
  <c r="H180" i="1"/>
  <c r="H193" i="1"/>
  <c r="E32" i="1"/>
  <c r="C59" i="1"/>
  <c r="F59" i="1" s="1"/>
  <c r="D32" i="1"/>
  <c r="E180" i="1"/>
  <c r="C106" i="1"/>
  <c r="F106" i="1" s="1"/>
  <c r="F203" i="1"/>
  <c r="L180" i="1"/>
  <c r="C52" i="1"/>
  <c r="F52" i="1" s="1"/>
  <c r="J32" i="1"/>
  <c r="C188" i="1"/>
  <c r="E193" i="1"/>
  <c r="K193" i="1"/>
  <c r="N56" i="1"/>
  <c r="G193" i="1"/>
  <c r="C145" i="1"/>
  <c r="F145" i="1" s="1"/>
  <c r="Q193" i="1"/>
  <c r="I180" i="1"/>
  <c r="F195" i="1"/>
  <c r="G180" i="1"/>
  <c r="M59" i="1"/>
  <c r="H56" i="1"/>
  <c r="C90" i="1"/>
  <c r="F90" i="1" s="1"/>
  <c r="C31" i="1"/>
  <c r="F31" i="1" s="1"/>
  <c r="G146" i="1"/>
  <c r="L96" i="1"/>
  <c r="I56" i="1"/>
  <c r="N96" i="1"/>
  <c r="H205" i="1"/>
  <c r="O192" i="1"/>
  <c r="N193" i="1"/>
  <c r="C84" i="1"/>
  <c r="F84" i="1" s="1"/>
  <c r="I205" i="1"/>
  <c r="J180" i="1"/>
  <c r="Q56" i="1"/>
  <c r="Q146" i="1"/>
  <c r="K205" i="1"/>
  <c r="D180" i="1"/>
  <c r="D193" i="1"/>
  <c r="O70" i="1"/>
  <c r="M73" i="1"/>
  <c r="O73" i="1" s="1"/>
  <c r="J96" i="1"/>
  <c r="E166" i="1"/>
  <c r="C7" i="1"/>
  <c r="F7" i="1" s="1"/>
  <c r="J193" i="1"/>
  <c r="Q166" i="1"/>
  <c r="M131" i="1"/>
  <c r="O131" i="1" s="1"/>
  <c r="I32" i="1"/>
  <c r="Q32" i="1"/>
  <c r="F198" i="1"/>
  <c r="F188" i="1"/>
  <c r="Q180" i="1"/>
  <c r="P180" i="1"/>
  <c r="K146" i="1"/>
  <c r="C165" i="1"/>
  <c r="F165" i="1" s="1"/>
  <c r="H32" i="1"/>
  <c r="O204" i="1"/>
  <c r="N74" i="1"/>
  <c r="O203" i="1"/>
  <c r="N205" i="1"/>
  <c r="K32" i="1"/>
  <c r="M198" i="1"/>
  <c r="O198" i="1" s="1"/>
  <c r="M95" i="1"/>
  <c r="O95" i="1" s="1"/>
  <c r="K96" i="1"/>
  <c r="P146" i="1"/>
  <c r="H146" i="1"/>
  <c r="N146" i="1"/>
  <c r="C55" i="1"/>
  <c r="I166" i="1"/>
  <c r="E56" i="1"/>
  <c r="P56" i="1"/>
  <c r="C179" i="1"/>
  <c r="F179" i="1" s="1"/>
  <c r="M7" i="1"/>
  <c r="O7" i="1" s="1"/>
  <c r="E96" i="1"/>
  <c r="K166" i="1"/>
  <c r="H166" i="1"/>
  <c r="M55" i="1"/>
  <c r="D96" i="1"/>
  <c r="I193" i="1"/>
  <c r="C171" i="1"/>
  <c r="F171" i="1" s="1"/>
  <c r="C95" i="1"/>
  <c r="F95" i="1" s="1"/>
  <c r="M179" i="1"/>
  <c r="O179" i="1" s="1"/>
  <c r="L56" i="1"/>
  <c r="M106" i="1"/>
  <c r="O106" i="1" s="1"/>
  <c r="K56" i="1"/>
  <c r="D166" i="1"/>
  <c r="C161" i="1"/>
  <c r="F161" i="1" s="1"/>
  <c r="K180" i="1"/>
  <c r="Q96" i="1"/>
  <c r="P74" i="1"/>
  <c r="J56" i="1"/>
  <c r="N32" i="1"/>
  <c r="L193" i="1"/>
  <c r="H96" i="1"/>
  <c r="N180" i="1"/>
  <c r="P193" i="1"/>
  <c r="L205" i="1"/>
  <c r="J205" i="1"/>
  <c r="E205" i="1"/>
  <c r="E146" i="1"/>
  <c r="L74" i="1"/>
  <c r="N166" i="1"/>
  <c r="P32" i="1"/>
  <c r="L146" i="1"/>
  <c r="F73" i="1"/>
  <c r="M145" i="1"/>
  <c r="O145" i="1" s="1"/>
  <c r="O27" i="1"/>
  <c r="C69" i="1"/>
  <c r="F69" i="1" s="1"/>
  <c r="D74" i="1"/>
  <c r="M90" i="1"/>
  <c r="O90" i="1" s="1"/>
  <c r="P96" i="1"/>
  <c r="C136" i="1"/>
  <c r="F136" i="1" s="1"/>
  <c r="M202" i="1"/>
  <c r="O202" i="1" s="1"/>
  <c r="M69" i="1"/>
  <c r="O69" i="1" s="1"/>
  <c r="M46" i="1"/>
  <c r="O46" i="1" s="1"/>
  <c r="G56" i="1"/>
  <c r="C131" i="1"/>
  <c r="F131" i="1" s="1"/>
  <c r="L32" i="1"/>
  <c r="M188" i="1"/>
  <c r="O188" i="1" s="1"/>
  <c r="M165" i="1"/>
  <c r="O165" i="1" s="1"/>
  <c r="J146" i="1"/>
  <c r="C192" i="1"/>
  <c r="F192" i="1" s="1"/>
  <c r="M84" i="1"/>
  <c r="O84" i="1" s="1"/>
  <c r="G96" i="1"/>
  <c r="M52" i="1"/>
  <c r="O52" i="1" s="1"/>
  <c r="F204" i="1"/>
  <c r="Q205" i="1"/>
  <c r="G205" i="1"/>
  <c r="I96" i="1"/>
  <c r="J74" i="1"/>
  <c r="M31" i="1"/>
  <c r="O31" i="1" s="1"/>
  <c r="I146" i="1"/>
  <c r="J166" i="1"/>
  <c r="M161" i="1"/>
  <c r="O161" i="1" s="1"/>
  <c r="P205" i="1"/>
  <c r="M171" i="1"/>
  <c r="O171" i="1" s="1"/>
  <c r="D56" i="1"/>
  <c r="C46" i="1"/>
  <c r="F46" i="1" s="1"/>
  <c r="D146" i="1"/>
  <c r="C202" i="1"/>
  <c r="F202" i="1" s="1"/>
  <c r="P166" i="1"/>
  <c r="O152" i="1"/>
  <c r="O191" i="1"/>
  <c r="L166" i="1"/>
  <c r="M136" i="1"/>
  <c r="O136" i="1" s="1"/>
  <c r="G32" i="1"/>
  <c r="G166" i="1"/>
  <c r="M151" i="1"/>
  <c r="O151" i="1" s="1"/>
  <c r="C151" i="1"/>
  <c r="F151" i="1" s="1"/>
  <c r="G206" i="1" l="1"/>
  <c r="C74" i="1"/>
  <c r="F74" i="1" s="1"/>
  <c r="K206" i="1"/>
  <c r="N206" i="1"/>
  <c r="D206" i="1"/>
  <c r="J206" i="1"/>
  <c r="E206" i="1"/>
  <c r="Q206" i="1"/>
  <c r="H206" i="1"/>
  <c r="I206" i="1"/>
  <c r="P206" i="1"/>
  <c r="L206" i="1"/>
  <c r="C32" i="1"/>
  <c r="F32" i="1" s="1"/>
  <c r="C56" i="1"/>
  <c r="F56" i="1" s="1"/>
  <c r="C205" i="1"/>
  <c r="F205" i="1" s="1"/>
  <c r="M193" i="1"/>
  <c r="O193" i="1" s="1"/>
  <c r="C193" i="1"/>
  <c r="F193" i="1" s="1"/>
  <c r="C180" i="1"/>
  <c r="F180" i="1" s="1"/>
  <c r="C166" i="1"/>
  <c r="F166" i="1" s="1"/>
  <c r="C96" i="1"/>
  <c r="F96" i="1" s="1"/>
  <c r="M180" i="1"/>
  <c r="O180" i="1" s="1"/>
  <c r="M205" i="1"/>
  <c r="O205" i="1" s="1"/>
  <c r="C146" i="1"/>
  <c r="F146" i="1" s="1"/>
  <c r="M32" i="1"/>
  <c r="O32" i="1" s="1"/>
  <c r="M56" i="1"/>
  <c r="O56" i="1" s="1"/>
  <c r="M146" i="1"/>
  <c r="O146" i="1" s="1"/>
  <c r="M74" i="1"/>
  <c r="O74" i="1" s="1"/>
  <c r="M96" i="1"/>
  <c r="O96" i="1" s="1"/>
  <c r="M166" i="1"/>
  <c r="O166" i="1" s="1"/>
  <c r="C206" i="1" l="1"/>
  <c r="F206" i="1" s="1"/>
  <c r="M206" i="1"/>
  <c r="O206" i="1" s="1"/>
  <c r="C79" i="8"/>
  <c r="C207" i="8" s="1"/>
  <c r="B78" i="8"/>
  <c r="E78" i="8" s="1"/>
  <c r="D79" i="8"/>
  <c r="D207" i="8" s="1"/>
  <c r="B79" i="8"/>
  <c r="B207" i="8" l="1"/>
  <c r="E207" i="8" s="1"/>
  <c r="E79" i="8"/>
  <c r="F79" i="8"/>
  <c r="F207" i="8"/>
  <c r="J79" i="8"/>
  <c r="J207" i="8" s="1"/>
  <c r="N78" i="8"/>
  <c r="K79" i="8"/>
  <c r="K207" i="8" s="1"/>
  <c r="M79" i="8"/>
  <c r="M207" i="8" s="1"/>
  <c r="G79" i="8"/>
  <c r="G207" i="8" s="1"/>
  <c r="H79" i="8"/>
  <c r="H207" i="8"/>
  <c r="I79" i="8"/>
  <c r="I207" i="8" s="1"/>
  <c r="L79" i="8"/>
  <c r="N79" i="8" s="1"/>
  <c r="O79" i="8"/>
  <c r="O207" i="8" s="1"/>
  <c r="P79" i="8"/>
  <c r="P207" i="8" s="1"/>
  <c r="L207" i="8" l="1"/>
  <c r="N207" i="8" s="1"/>
  <c r="C155" i="9"/>
  <c r="C190" i="9" s="1"/>
  <c r="D155" i="9"/>
  <c r="D190" i="9" s="1"/>
  <c r="B155" i="9" l="1"/>
  <c r="B190" i="9" s="1"/>
  <c r="E190" i="9" l="1"/>
  <c r="E155" i="9"/>
</calcChain>
</file>

<file path=xl/sharedStrings.xml><?xml version="1.0" encoding="utf-8"?>
<sst xmlns="http://schemas.openxmlformats.org/spreadsheetml/2006/main" count="1813" uniqueCount="314">
  <si>
    <t>Graduate Degrees Conferred by Gender and Race/Ethnicity - Fall 2023</t>
  </si>
  <si>
    <t>Total</t>
  </si>
  <si>
    <t>Men</t>
  </si>
  <si>
    <t>Women</t>
  </si>
  <si>
    <t>% Women</t>
  </si>
  <si>
    <t>American Indian or Alaskan Native</t>
  </si>
  <si>
    <t>Asian</t>
  </si>
  <si>
    <t>Black or African American</t>
  </si>
  <si>
    <t>Cape Verdean</t>
  </si>
  <si>
    <t>Hispanic of any race</t>
  </si>
  <si>
    <t>Pacific</t>
  </si>
  <si>
    <t>2 or more races</t>
  </si>
  <si>
    <t>Subtotal U.S. Students of Color</t>
  </si>
  <si>
    <t>White</t>
  </si>
  <si>
    <t>% U.S. Students of Color</t>
  </si>
  <si>
    <t>International (Non-Resident Alien)</t>
  </si>
  <si>
    <t>Unknown</t>
  </si>
  <si>
    <t>College of Liberal Arts</t>
  </si>
  <si>
    <t>Clinical Psychology (PhD)</t>
  </si>
  <si>
    <t>Developmental and Brain Sciences</t>
  </si>
  <si>
    <t>Sociology (PhD)</t>
  </si>
  <si>
    <t>Public Policy (PhD)</t>
  </si>
  <si>
    <t>Total Doctoral Degrees</t>
  </si>
  <si>
    <t>American Studies (MA)</t>
  </si>
  <si>
    <t>Applied Economics (MA)</t>
  </si>
  <si>
    <t>Applied Linguistics (MA)</t>
  </si>
  <si>
    <t>Applied Sociology (MA)</t>
  </si>
  <si>
    <t>Clinical Psychology (MA)</t>
  </si>
  <si>
    <t>Conflict Resolution (MA)</t>
  </si>
  <si>
    <t>Creative Writing (MFA)</t>
  </si>
  <si>
    <t>Conflict Resolution Online</t>
  </si>
  <si>
    <t>Critical Ethnic Community Studies</t>
  </si>
  <si>
    <t>English (MA)</t>
  </si>
  <si>
    <t>Historical Archaeology (MA)</t>
  </si>
  <si>
    <t>History (MA)</t>
  </si>
  <si>
    <t>Archives</t>
  </si>
  <si>
    <t>History</t>
  </si>
  <si>
    <t>Public History</t>
  </si>
  <si>
    <t>History MA- Online</t>
  </si>
  <si>
    <t>International Relations (MA)</t>
  </si>
  <si>
    <t>Latin and Classical Human (MA)</t>
  </si>
  <si>
    <t>Applied Linguistics Track</t>
  </si>
  <si>
    <t>Applied Linguitics MA Online</t>
  </si>
  <si>
    <t>Greek Latin</t>
  </si>
  <si>
    <t>Initial Licensure</t>
  </si>
  <si>
    <t>Gender, Leadership, Public Policy</t>
  </si>
  <si>
    <t>Total Master's Degrees</t>
  </si>
  <si>
    <t>Archivist</t>
  </si>
  <si>
    <t>Conflict Resolution (Cert)</t>
  </si>
  <si>
    <t>Survey</t>
  </si>
  <si>
    <t>Total Certificates</t>
  </si>
  <si>
    <t>Total CLA</t>
  </si>
  <si>
    <t>College of Science and Mathematics</t>
  </si>
  <si>
    <t>BioMed Engineer &amp; Biotech (PhD)</t>
  </si>
  <si>
    <t>Biology (PhD)</t>
  </si>
  <si>
    <t>Environmental Biology</t>
  </si>
  <si>
    <t>Molecular, Cellular, and Organismal Biology</t>
  </si>
  <si>
    <t>Applied Physics (PhD)</t>
  </si>
  <si>
    <t>%</t>
  </si>
  <si>
    <t>PHYSICS</t>
  </si>
  <si>
    <t>Chemistry (PhD)</t>
  </si>
  <si>
    <t>Biological Chemistry</t>
  </si>
  <si>
    <t>Education Research</t>
  </si>
  <si>
    <t>Green Chemistry</t>
  </si>
  <si>
    <t>Inorganic Chemistry</t>
  </si>
  <si>
    <t>Organic Chemistry</t>
  </si>
  <si>
    <t>Physical/Analytical Chemistry</t>
  </si>
  <si>
    <t xml:space="preserve"> Computational Science (PhD)</t>
  </si>
  <si>
    <t>Bioinformatics</t>
  </si>
  <si>
    <t>Data Analytics</t>
  </si>
  <si>
    <t>Computer Science (PhD)</t>
  </si>
  <si>
    <t>Professional Science</t>
  </si>
  <si>
    <t>Applied Physics (MS)</t>
  </si>
  <si>
    <t>Biology (MS)</t>
  </si>
  <si>
    <t>Biotec &amp; Biomed Sciences (MS)</t>
  </si>
  <si>
    <t>Chemistry (MS)</t>
  </si>
  <si>
    <t>Computer Science (MS)</t>
  </si>
  <si>
    <t>Database Technology (Cert)</t>
  </si>
  <si>
    <t>Geographic Info System (Cert)</t>
  </si>
  <si>
    <t>Total CSM</t>
  </si>
  <si>
    <t>College of Management</t>
  </si>
  <si>
    <t>Business Administration(PhD)</t>
  </si>
  <si>
    <t>Accounting (MS)</t>
  </si>
  <si>
    <t>'MSA-AF</t>
  </si>
  <si>
    <t>Business Administration(MBA)</t>
  </si>
  <si>
    <t xml:space="preserve">Finance </t>
  </si>
  <si>
    <t>Flex MBA</t>
  </si>
  <si>
    <t>Investment Management</t>
  </si>
  <si>
    <t>Management Information Systems</t>
  </si>
  <si>
    <t>Organizational &amp; Social Change</t>
  </si>
  <si>
    <t>Professional MBA</t>
  </si>
  <si>
    <t xml:space="preserve">Business Analytics (MS) </t>
  </si>
  <si>
    <t>Supply Chain</t>
  </si>
  <si>
    <t>Big Data Analytics</t>
  </si>
  <si>
    <t>Finance (MS)</t>
  </si>
  <si>
    <t>MSF</t>
  </si>
  <si>
    <t>International Management (MS)</t>
  </si>
  <si>
    <t>Information Technology (MS)</t>
  </si>
  <si>
    <t xml:space="preserve">Business Analyst </t>
  </si>
  <si>
    <t>Clean Energy &amp; Sustainability</t>
  </si>
  <si>
    <t>Contemporary Marketing</t>
  </si>
  <si>
    <t xml:space="preserve">Cyber Security </t>
  </si>
  <si>
    <t>Healthcare Management</t>
  </si>
  <si>
    <t>Healthcare Informatics</t>
  </si>
  <si>
    <t>Total CM</t>
  </si>
  <si>
    <t>College of Nursing and Health Sciences</t>
  </si>
  <si>
    <t>Exercise &amp; Health Sciences (PhD)</t>
  </si>
  <si>
    <t>Gerontology (PhD)</t>
  </si>
  <si>
    <t>Nursing (PhD)</t>
  </si>
  <si>
    <t>BS-to-PHD in Health Policy</t>
  </si>
  <si>
    <t>BS-PhD Population Health</t>
  </si>
  <si>
    <t>MS-to-PHD in Health Policy</t>
  </si>
  <si>
    <t>'MS-PhD Population Health</t>
  </si>
  <si>
    <t>Nursing Practice (DNP)</t>
  </si>
  <si>
    <t>Post Master's Program</t>
  </si>
  <si>
    <t>Nursing (MS)</t>
  </si>
  <si>
    <t>Acute Care</t>
  </si>
  <si>
    <t>Management of Aging</t>
  </si>
  <si>
    <t>Family Nurse Practitioner</t>
  </si>
  <si>
    <t>Adult/Gerontological Nurse Practitioner</t>
  </si>
  <si>
    <t>Gerontology (MS)</t>
  </si>
  <si>
    <t>Exercise &amp; Health Sciences (MS)</t>
  </si>
  <si>
    <t xml:space="preserve">Applied Exercise </t>
  </si>
  <si>
    <t>Gerontology (Grad Cert)</t>
  </si>
  <si>
    <t>Family Nurse Practioner(Cert)</t>
  </si>
  <si>
    <t>Nurse Educator (Cert)</t>
  </si>
  <si>
    <t>Geron/Adult Nur Pract (Cert)</t>
  </si>
  <si>
    <t>Total CNHS</t>
  </si>
  <si>
    <t>College of Education and Human Development</t>
  </si>
  <si>
    <t>Counseling School Psychology (PhD)</t>
  </si>
  <si>
    <t>Counseling Psychology</t>
  </si>
  <si>
    <t>School Psychology</t>
  </si>
  <si>
    <t>Early Childhood Ed and Care (PhD)</t>
  </si>
  <si>
    <t>Learning and Teaching</t>
  </si>
  <si>
    <t xml:space="preserve">Urban , Multilingual and Global </t>
  </si>
  <si>
    <t>Education (EdD)</t>
  </si>
  <si>
    <t>Leadership in Urban Schools</t>
  </si>
  <si>
    <t>Global Inclusion and Social Development (PhD)</t>
  </si>
  <si>
    <t>Individualized Plan of Study</t>
  </si>
  <si>
    <t>Human Rights</t>
  </si>
  <si>
    <t>Transnational, Cultural Studies</t>
  </si>
  <si>
    <t>Higher Education (EdD)</t>
  </si>
  <si>
    <t>Higher Education (PhD)</t>
  </si>
  <si>
    <t>Urban Education, Leadership, and Policy Studies (EdD)</t>
  </si>
  <si>
    <t>Leadership, Policy, and Finance</t>
  </si>
  <si>
    <t>Urban Education, Leadership, and Policy Studies (Ph.D.)</t>
  </si>
  <si>
    <t>CEHD Continues</t>
  </si>
  <si>
    <t>Crit &amp; Creat Thinking (MA)</t>
  </si>
  <si>
    <t>Science in a Changing World</t>
  </si>
  <si>
    <t>Educ Administration (MEd)</t>
  </si>
  <si>
    <t>Education (MEd)</t>
  </si>
  <si>
    <t>Boston Teacher Residency - Elementary</t>
  </si>
  <si>
    <t>Boston Teacher Residency
 - Middle/Secondary</t>
  </si>
  <si>
    <t xml:space="preserve">Early Childhood Education Non-Licensure </t>
  </si>
  <si>
    <t>Learning, Teaching, and Educational Trans-formation (Non-Licensure)</t>
  </si>
  <si>
    <t>Initial Licensure in Elementary Education</t>
  </si>
  <si>
    <t>Initial Licensure Middle/Secondary
 Education</t>
  </si>
  <si>
    <t>Professional Licensure Elementary Education</t>
  </si>
  <si>
    <t>Professional Licensure Middle/Secondary
 Education</t>
  </si>
  <si>
    <t>Teach Next Year - Elementary</t>
  </si>
  <si>
    <t>Teach Next Year - Middle/Secondary</t>
  </si>
  <si>
    <t>Family Therapy (MS)</t>
  </si>
  <si>
    <t>Global Inclusion and Social Development (MA)</t>
  </si>
  <si>
    <t>Post Master Track</t>
  </si>
  <si>
    <t>Instructional Design (MEd)</t>
  </si>
  <si>
    <t>Mental Health Counseling (MS)</t>
  </si>
  <si>
    <t>Adjustment Counseling</t>
  </si>
  <si>
    <t>Mental Health Online</t>
  </si>
  <si>
    <t>Rehabilitation Counseling (MS)</t>
  </si>
  <si>
    <t>Clinical Rehabilitation</t>
  </si>
  <si>
    <t>Vocational Reabilitation</t>
  </si>
  <si>
    <t>School Counseling (MEd)</t>
  </si>
  <si>
    <t>School Counseling OL</t>
  </si>
  <si>
    <t>School Psychology (MEd)</t>
  </si>
  <si>
    <t>Special Education (MEd)</t>
  </si>
  <si>
    <t>Non-Licensure</t>
  </si>
  <si>
    <t>Successive Licensure PreK - 8</t>
  </si>
  <si>
    <t>Successive Licensure 5 -12</t>
  </si>
  <si>
    <t>Transitions Leadership</t>
  </si>
  <si>
    <t>Vision Studies</t>
  </si>
  <si>
    <t>Assistive Technology</t>
  </si>
  <si>
    <t>Orientation &amp; Mobility</t>
  </si>
  <si>
    <t>Visual Impairment</t>
  </si>
  <si>
    <t>Vision Rehabilitation Therapy</t>
  </si>
  <si>
    <t>Counseling (CAGS)</t>
  </si>
  <si>
    <t>School Guidance Counseling</t>
  </si>
  <si>
    <t>Educ Administration (CAGS)</t>
  </si>
  <si>
    <t>School Psychology (EDS)</t>
  </si>
  <si>
    <t>Total CAGS</t>
  </si>
  <si>
    <t>Appl Behav Analysis Spec Pops</t>
  </si>
  <si>
    <t>Asisstive Technology (Cert)</t>
  </si>
  <si>
    <t>Cortical Cerebre Vis Imp (Cert)</t>
  </si>
  <si>
    <t>Crit &amp; Creat Thinking (Cert)</t>
  </si>
  <si>
    <t>Evaluation Research</t>
  </si>
  <si>
    <t>Early Ed Research Policy Prac</t>
  </si>
  <si>
    <t>Human Rights (Cert)</t>
  </si>
  <si>
    <t>International Development</t>
  </si>
  <si>
    <t>Initial Licensure Special Education PreK - 8 (Cert)</t>
  </si>
  <si>
    <t>Initial Licensure Middle/Secondary Education (Cert)</t>
  </si>
  <si>
    <t>Instructional and Learning Design</t>
  </si>
  <si>
    <t>Instructional Tech Design-Cert</t>
  </si>
  <si>
    <t>Orientation &amp; Mobility (Cert)</t>
  </si>
  <si>
    <t>Rehabilitation Counseling</t>
  </si>
  <si>
    <t>Survey Research</t>
  </si>
  <si>
    <t>Teaching Science to English Language Learners</t>
  </si>
  <si>
    <t>Teach Social Studies &amp; Hist toEnglish Lang Learner</t>
  </si>
  <si>
    <t>Transition Leadership (Cert)</t>
  </si>
  <si>
    <t xml:space="preserve">Teaching Writing in Schools </t>
  </si>
  <si>
    <t>Total CEHD</t>
  </si>
  <si>
    <t>McCormack Graduate School of Policy and Global Studies</t>
  </si>
  <si>
    <t>Global Governance and Human Security (PhD)</t>
  </si>
  <si>
    <t>Management of Aging Services</t>
  </si>
  <si>
    <t>Public Administration</t>
  </si>
  <si>
    <t>Gender, Leadership and Public Policy track</t>
  </si>
  <si>
    <t>Global Comparative Public Administration  MPA</t>
  </si>
  <si>
    <t>Global Governance and Human Security (MS)</t>
  </si>
  <si>
    <t>Public Policy (MS)</t>
  </si>
  <si>
    <t>Gender Leadership and Public Policy (Cert)</t>
  </si>
  <si>
    <t>Total MGS</t>
  </si>
  <si>
    <t>School for the Environment</t>
  </si>
  <si>
    <t>Environmental Sciences (PhD)</t>
  </si>
  <si>
    <t>Environmental Earth &amp; Ocean Sc.</t>
  </si>
  <si>
    <t>Marine Science &amp; Technology (PhD)</t>
  </si>
  <si>
    <t>Environmental Sciences (MS)</t>
  </si>
  <si>
    <t>Marine Science &amp; Technology (MS)</t>
  </si>
  <si>
    <t>Urban Planning &amp; Comm Dev</t>
  </si>
  <si>
    <t xml:space="preserve">Geographic Info System </t>
  </si>
  <si>
    <t>Total SFE</t>
  </si>
  <si>
    <t>Grand Total</t>
  </si>
  <si>
    <t>Graduate Degrees Conferred by Gender and Race/Ethnicity - Fall 2022</t>
  </si>
  <si>
    <t>Teaching History</t>
  </si>
  <si>
    <t>Human Services (MS)</t>
  </si>
  <si>
    <t>Transnational, Cultural, and Community Studies</t>
  </si>
  <si>
    <t>History (Cert)</t>
  </si>
  <si>
    <t>Teaching Spanish (Cert)</t>
  </si>
  <si>
    <t>Adult Health Clinical Nurse Specialist</t>
  </si>
  <si>
    <t>Clinical Nurse Special (Cert)</t>
  </si>
  <si>
    <t>Forensic Services (Cert)</t>
  </si>
  <si>
    <t>Teach Math to Eng Lang Learner</t>
  </si>
  <si>
    <t>Table includes all degrees/certificates awarded. A students may receive more than one degree or certificate.</t>
  </si>
  <si>
    <t>Graduate Degrees Conferred by Gender and Race/Ethnicity - Fall 2021</t>
  </si>
  <si>
    <t> </t>
  </si>
  <si>
    <t>Critical Ethnic Cmmty Studies</t>
  </si>
  <si>
    <t>Developmental &amp; Brain Sciences</t>
  </si>
  <si>
    <t xml:space="preserve">History </t>
  </si>
  <si>
    <t>Total Master's Degree</t>
  </si>
  <si>
    <t>Teaching of Spanish (Cert)</t>
  </si>
  <si>
    <t>Applied Physics PhD</t>
  </si>
  <si>
    <t>Computational Sciences (PhD)</t>
  </si>
  <si>
    <t>Business Analytics (MS)</t>
  </si>
  <si>
    <t>Invest Management</t>
  </si>
  <si>
    <t>Management Information System</t>
  </si>
  <si>
    <t>Total  Master's Degrees</t>
  </si>
  <si>
    <t>Business Analytics (Cert)</t>
  </si>
  <si>
    <t>Clean Enrgy &amp; Sustainablty (Cert)</t>
  </si>
  <si>
    <t>Contemporary Marketing(Cert)</t>
  </si>
  <si>
    <t>Cybersecurity (cert)</t>
  </si>
  <si>
    <t>Robert and Donna College of Nursing and Health and Science</t>
  </si>
  <si>
    <t>Exercise &amp; Health Sciences(PhD</t>
  </si>
  <si>
    <t>Exercise &amp; Health Sciences(MS)</t>
  </si>
  <si>
    <t>Toal CNHS</t>
  </si>
  <si>
    <t>Counseling and School Psych(PhD)</t>
  </si>
  <si>
    <t>Counseling &amp;School Psychology Track</t>
  </si>
  <si>
    <t xml:space="preserve">School Psychology </t>
  </si>
  <si>
    <t>Early Childhd Ed &amp;Care - PhD</t>
  </si>
  <si>
    <t>Urban Schools</t>
  </si>
  <si>
    <t>Urban Ed, Ldrshp &amp; Pol (PhD)</t>
  </si>
  <si>
    <t>Counseling (MEd)</t>
  </si>
  <si>
    <t>Early Childhood Education</t>
  </si>
  <si>
    <t>Early Childhood Education Non-Licensure</t>
  </si>
  <si>
    <t>Vocational Rehabilitation</t>
  </si>
  <si>
    <t xml:space="preserve">Assistive Technology </t>
  </si>
  <si>
    <t>Assistive Technology (Cert)</t>
  </si>
  <si>
    <t>Cortical Cerebrl Vis Imp(cert)</t>
  </si>
  <si>
    <t>Early Ed Res,Pol,Prac (CERT)</t>
  </si>
  <si>
    <t>Instruct Lrning Design (Cert)</t>
  </si>
  <si>
    <t>Instructnl Tech Desgn (Cert)</t>
  </si>
  <si>
    <t>Teach SS&amp;Hist Engl Lang Learn</t>
  </si>
  <si>
    <t>Global Governan&amp;Human Security</t>
  </si>
  <si>
    <t>Global Governance and Human Security-MA</t>
  </si>
  <si>
    <t>Internatl Relations (MA)</t>
  </si>
  <si>
    <t>Gender, Leadership and Public Policy Track</t>
  </si>
  <si>
    <t xml:space="preserve">Gender, Leadership </t>
  </si>
  <si>
    <t>International Relations</t>
  </si>
  <si>
    <t>Public Affairs (MS)</t>
  </si>
  <si>
    <t xml:space="preserve">Public Policy </t>
  </si>
  <si>
    <t>Marine Science &amp; Tech (PhD)</t>
  </si>
  <si>
    <t>Marine Science &amp; Tech (MS)</t>
  </si>
  <si>
    <t>University Total</t>
  </si>
  <si>
    <t>Graduate Degrees Conferred by Gender and Race/Ethnicity - Fall 2020</t>
  </si>
  <si>
    <t>Developmental &amp;Brain Sciences</t>
  </si>
  <si>
    <t>Sociology(PhD)</t>
  </si>
  <si>
    <t xml:space="preserve">Critical Ethnic Community Studies </t>
  </si>
  <si>
    <t xml:space="preserve">Business Analystics (MS) </t>
  </si>
  <si>
    <t>Counseling School Psychology</t>
  </si>
  <si>
    <t xml:space="preserve">Professional Licensure </t>
  </si>
  <si>
    <t>Human</t>
  </si>
  <si>
    <t>Graduate Degrees Conferred by Gender and Race/Ethnicity - Fall 2019</t>
  </si>
  <si>
    <t>Intructional and Learning Design</t>
  </si>
  <si>
    <t>Graduate Degrees Conferred by Gender and Race/Ethnicity - Fall 2018</t>
  </si>
  <si>
    <t>No Track</t>
  </si>
  <si>
    <t>Transition Leadership</t>
  </si>
  <si>
    <t>College of Advancing and Professional Studies</t>
  </si>
  <si>
    <t>Global Post Disaster Studies</t>
  </si>
  <si>
    <t>Total CAPS</t>
  </si>
  <si>
    <t>School for Global Inclusion and Social Development</t>
  </si>
  <si>
    <t>Total GISD</t>
  </si>
  <si>
    <t xml:space="preserve">University Total </t>
  </si>
  <si>
    <t>Graduate Degrees Conferred by Gender and Race/Ethnicity - Fall 2017</t>
  </si>
  <si>
    <t>University Grand Total</t>
  </si>
  <si>
    <t>Graduate Degrees Conferred by Gender and Race/Ethnicity - Fall 2016</t>
  </si>
  <si>
    <t>Clean Energy &amp; Sustainability(removed to SFE)</t>
  </si>
  <si>
    <t>College of Public and Community Service</t>
  </si>
  <si>
    <t>Total CPCS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</si>
</sst>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0.0%"/>
    <numFmt numFmtId="166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i/>
      <sz val="1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quotePrefix="1" applyFont="1" applyAlignment="1">
      <alignment horizontal="left" vertical="top"/>
    </xf>
    <xf numFmtId="0" fontId="3" fillId="0" borderId="2" xfId="0" applyFont="1" applyBorder="1"/>
    <xf numFmtId="0" fontId="8" fillId="0" borderId="0" xfId="0" quotePrefix="1" applyFont="1" applyAlignment="1">
      <alignment horizontal="right" vertical="top"/>
    </xf>
    <xf numFmtId="0" fontId="4" fillId="0" borderId="0" xfId="0" applyFont="1" applyAlignment="1">
      <alignment horizontal="right"/>
    </xf>
    <xf numFmtId="165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quotePrefix="1" applyAlignment="1">
      <alignment horizontal="left" vertical="top"/>
    </xf>
    <xf numFmtId="0" fontId="1" fillId="0" borderId="0" xfId="0" applyFont="1" applyAlignment="1">
      <alignment vertical="top"/>
    </xf>
    <xf numFmtId="3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wrapText="1"/>
    </xf>
    <xf numFmtId="0" fontId="1" fillId="0" borderId="0" xfId="0" quotePrefix="1" applyFont="1" applyAlignment="1">
      <alignment vertical="top"/>
    </xf>
    <xf numFmtId="0" fontId="4" fillId="0" borderId="0" xfId="0" quotePrefix="1" applyFont="1" applyAlignment="1">
      <alignment horizontal="right" vertical="top"/>
    </xf>
    <xf numFmtId="3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vertical="top"/>
    </xf>
    <xf numFmtId="3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quotePrefix="1" applyFont="1" applyAlignment="1">
      <alignment horizontal="right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quotePrefix="1" applyFont="1" applyAlignment="1">
      <alignment horizontal="right"/>
    </xf>
    <xf numFmtId="0" fontId="1" fillId="0" borderId="0" xfId="0" applyFont="1" applyAlignment="1">
      <alignment horizontal="left" vertical="top"/>
    </xf>
    <xf numFmtId="3" fontId="1" fillId="0" borderId="0" xfId="0" applyNumberFormat="1" applyFont="1" applyAlignment="1">
      <alignment horizontal="center" vertical="top" wrapText="1"/>
    </xf>
    <xf numFmtId="0" fontId="3" fillId="0" borderId="1" xfId="0" quotePrefix="1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3" fillId="0" borderId="0" xfId="0" quotePrefix="1" applyFont="1" applyAlignment="1">
      <alignment horizontal="left" vertical="top"/>
    </xf>
    <xf numFmtId="0" fontId="6" fillId="0" borderId="0" xfId="0" applyFont="1"/>
    <xf numFmtId="164" fontId="0" fillId="0" borderId="0" xfId="0" applyNumberFormat="1"/>
    <xf numFmtId="0" fontId="7" fillId="0" borderId="0" xfId="0" applyFont="1"/>
    <xf numFmtId="0" fontId="3" fillId="0" borderId="3" xfId="0" quotePrefix="1" applyFont="1" applyBorder="1" applyAlignment="1">
      <alignment horizontal="left" vertical="top"/>
    </xf>
    <xf numFmtId="0" fontId="3" fillId="0" borderId="3" xfId="0" quotePrefix="1" applyFont="1" applyBorder="1" applyAlignment="1">
      <alignment vertical="top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" xfId="0" quotePrefix="1" applyFont="1" applyBorder="1" applyAlignment="1">
      <alignment horizontal="center" wrapText="1"/>
    </xf>
    <xf numFmtId="165" fontId="4" fillId="0" borderId="0" xfId="0" applyNumberFormat="1" applyFont="1" applyAlignment="1">
      <alignment horizontal="center" vertical="center" wrapText="1"/>
    </xf>
    <xf numFmtId="0" fontId="9" fillId="0" borderId="0" xfId="0" applyFont="1"/>
    <xf numFmtId="3" fontId="1" fillId="0" borderId="0" xfId="0" applyNumberFormat="1" applyFont="1"/>
    <xf numFmtId="0" fontId="3" fillId="0" borderId="1" xfId="0" quotePrefix="1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9" fillId="0" borderId="0" xfId="0" quotePrefix="1" applyFont="1" applyAlignment="1">
      <alignment vertical="top"/>
    </xf>
    <xf numFmtId="0" fontId="10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1" fillId="0" borderId="0" xfId="0" quotePrefix="1" applyFont="1" applyAlignment="1">
      <alignment horizontal="right" vertical="top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9" fontId="1" fillId="0" borderId="0" xfId="0" applyNumberFormat="1" applyFont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center" wrapText="1"/>
    </xf>
    <xf numFmtId="9" fontId="3" fillId="0" borderId="1" xfId="0" quotePrefix="1" applyNumberFormat="1" applyFont="1" applyBorder="1" applyAlignment="1">
      <alignment horizontal="center" wrapText="1"/>
    </xf>
    <xf numFmtId="9" fontId="3" fillId="0" borderId="0" xfId="0" quotePrefix="1" applyNumberFormat="1" applyFont="1" applyAlignment="1">
      <alignment horizontal="center" wrapText="1"/>
    </xf>
    <xf numFmtId="9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12" fillId="0" borderId="0" xfId="0" applyFont="1"/>
    <xf numFmtId="3" fontId="0" fillId="0" borderId="0" xfId="0" applyNumberFormat="1"/>
    <xf numFmtId="0" fontId="14" fillId="0" borderId="0" xfId="0" applyFont="1" applyAlignment="1">
      <alignment wrapText="1"/>
    </xf>
    <xf numFmtId="0" fontId="14" fillId="0" borderId="4" xfId="0" applyFont="1" applyBorder="1" applyAlignment="1">
      <alignment wrapText="1"/>
    </xf>
    <xf numFmtId="0" fontId="15" fillId="0" borderId="0" xfId="0" applyFont="1"/>
    <xf numFmtId="0" fontId="1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8" fillId="0" borderId="0" xfId="0" applyFont="1"/>
    <xf numFmtId="0" fontId="14" fillId="0" borderId="3" xfId="0" applyFont="1" applyBorder="1" applyAlignment="1">
      <alignment wrapText="1"/>
    </xf>
    <xf numFmtId="0" fontId="16" fillId="0" borderId="0" xfId="0" applyFont="1"/>
    <xf numFmtId="0" fontId="19" fillId="0" borderId="0" xfId="0" applyFont="1" applyAlignment="1">
      <alignment wrapText="1"/>
    </xf>
    <xf numFmtId="0" fontId="20" fillId="0" borderId="0" xfId="0" applyFont="1"/>
    <xf numFmtId="0" fontId="16" fillId="0" borderId="0" xfId="0" applyFont="1" applyAlignment="1">
      <alignment horizontal="left" vertical="top"/>
    </xf>
    <xf numFmtId="0" fontId="21" fillId="0" borderId="0" xfId="0" applyFont="1"/>
    <xf numFmtId="0" fontId="22" fillId="0" borderId="0" xfId="0" applyFont="1" applyAlignment="1">
      <alignment horizontal="center" wrapText="1"/>
    </xf>
    <xf numFmtId="9" fontId="22" fillId="0" borderId="0" xfId="0" applyNumberFormat="1" applyFont="1" applyAlignment="1">
      <alignment horizontal="center" wrapText="1"/>
    </xf>
    <xf numFmtId="0" fontId="23" fillId="0" borderId="1" xfId="0" quotePrefix="1" applyFont="1" applyBorder="1" applyAlignment="1">
      <alignment horizontal="center" wrapText="1"/>
    </xf>
    <xf numFmtId="9" fontId="23" fillId="0" borderId="1" xfId="0" quotePrefix="1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right" wrapText="1"/>
    </xf>
    <xf numFmtId="0" fontId="24" fillId="0" borderId="3" xfId="0" applyFont="1" applyBorder="1"/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/>
    <xf numFmtId="0" fontId="28" fillId="0" borderId="0" xfId="0" applyFont="1" applyAlignment="1">
      <alignment horizontal="right" wrapText="1"/>
    </xf>
    <xf numFmtId="0" fontId="13" fillId="0" borderId="0" xfId="0" applyFont="1"/>
    <xf numFmtId="0" fontId="11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9" fontId="13" fillId="0" borderId="0" xfId="1" applyFont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9" fontId="14" fillId="0" borderId="3" xfId="1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9" fontId="14" fillId="0" borderId="0" xfId="1" applyFont="1" applyAlignment="1">
      <alignment horizontal="center" wrapText="1"/>
    </xf>
    <xf numFmtId="0" fontId="28" fillId="0" borderId="0" xfId="0" applyFont="1" applyAlignment="1">
      <alignment horizontal="center" wrapText="1"/>
    </xf>
    <xf numFmtId="9" fontId="28" fillId="0" borderId="0" xfId="1" applyFont="1" applyAlignment="1">
      <alignment horizontal="center" wrapText="1"/>
    </xf>
    <xf numFmtId="0" fontId="24" fillId="0" borderId="3" xfId="0" applyFont="1" applyBorder="1" applyAlignment="1">
      <alignment horizontal="center"/>
    </xf>
    <xf numFmtId="9" fontId="22" fillId="0" borderId="0" xfId="1" applyFont="1" applyAlignment="1">
      <alignment horizontal="center" wrapText="1"/>
    </xf>
    <xf numFmtId="9" fontId="14" fillId="0" borderId="0" xfId="1" applyFont="1" applyBorder="1" applyAlignment="1">
      <alignment horizontal="center" wrapText="1"/>
    </xf>
    <xf numFmtId="9" fontId="13" fillId="0" borderId="0" xfId="1" applyFont="1" applyBorder="1" applyAlignment="1">
      <alignment horizontal="center" wrapText="1"/>
    </xf>
    <xf numFmtId="9" fontId="13" fillId="0" borderId="0" xfId="1" applyFont="1" applyFill="1" applyBorder="1" applyAlignment="1">
      <alignment horizontal="center" wrapText="1"/>
    </xf>
    <xf numFmtId="9" fontId="13" fillId="0" borderId="3" xfId="1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9" fontId="19" fillId="0" borderId="0" xfId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166" fontId="27" fillId="0" borderId="0" xfId="2" applyNumberFormat="1" applyFont="1" applyAlignment="1">
      <alignment horizontal="center"/>
    </xf>
    <xf numFmtId="0" fontId="14" fillId="0" borderId="1" xfId="0" applyFont="1" applyBorder="1" applyAlignment="1">
      <alignment wrapText="1"/>
    </xf>
    <xf numFmtId="0" fontId="29" fillId="0" borderId="0" xfId="0" applyFont="1"/>
    <xf numFmtId="0" fontId="4" fillId="0" borderId="0" xfId="0" applyFont="1" applyAlignment="1">
      <alignment horizontal="right" vertical="top"/>
    </xf>
    <xf numFmtId="3" fontId="30" fillId="0" borderId="0" xfId="0" applyNumberFormat="1" applyFont="1"/>
    <xf numFmtId="0" fontId="30" fillId="0" borderId="0" xfId="0" applyFont="1"/>
    <xf numFmtId="3" fontId="1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0" fontId="25" fillId="0" borderId="0" xfId="0" quotePrefix="1" applyFont="1" applyAlignment="1">
      <alignment horizontal="right" vertical="top"/>
    </xf>
    <xf numFmtId="0" fontId="22" fillId="0" borderId="0" xfId="0" applyFont="1" applyAlignment="1">
      <alignment wrapText="1"/>
    </xf>
    <xf numFmtId="9" fontId="1" fillId="0" borderId="0" xfId="1" applyFont="1" applyAlignment="1">
      <alignment horizontal="center" wrapText="1"/>
    </xf>
    <xf numFmtId="0" fontId="1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3" fontId="0" fillId="0" borderId="0" xfId="0" applyNumberForma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33" fillId="0" borderId="0" xfId="0" applyFont="1"/>
    <xf numFmtId="0" fontId="32" fillId="0" borderId="1" xfId="0" quotePrefix="1" applyFont="1" applyBorder="1" applyAlignment="1">
      <alignment horizontal="center" wrapText="1"/>
    </xf>
    <xf numFmtId="9" fontId="32" fillId="0" borderId="1" xfId="0" quotePrefix="1" applyNumberFormat="1" applyFont="1" applyBorder="1" applyAlignment="1">
      <alignment horizontal="center" wrapText="1"/>
    </xf>
    <xf numFmtId="0" fontId="32" fillId="0" borderId="0" xfId="0" quotePrefix="1" applyFont="1" applyAlignment="1">
      <alignment horizontal="center" wrapText="1"/>
    </xf>
    <xf numFmtId="9" fontId="32" fillId="0" borderId="0" xfId="0" quotePrefix="1" applyNumberFormat="1" applyFont="1" applyAlignment="1">
      <alignment horizontal="center" wrapText="1"/>
    </xf>
    <xf numFmtId="3" fontId="34" fillId="0" borderId="0" xfId="0" applyNumberFormat="1" applyFont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165" fontId="34" fillId="0" borderId="0" xfId="0" applyNumberFormat="1" applyFont="1" applyAlignment="1">
      <alignment horizontal="center" vertical="center" wrapText="1"/>
    </xf>
    <xf numFmtId="9" fontId="34" fillId="0" borderId="0" xfId="0" applyNumberFormat="1" applyFont="1" applyAlignment="1">
      <alignment horizontal="center" vertical="center" wrapText="1"/>
    </xf>
    <xf numFmtId="164" fontId="34" fillId="0" borderId="0" xfId="0" applyNumberFormat="1" applyFont="1" applyAlignment="1">
      <alignment horizontal="center" vertical="center" wrapText="1"/>
    </xf>
    <xf numFmtId="3" fontId="32" fillId="0" borderId="3" xfId="0" applyNumberFormat="1" applyFont="1" applyBorder="1" applyAlignment="1">
      <alignment horizontal="center" vertical="center" wrapText="1"/>
    </xf>
    <xf numFmtId="165" fontId="32" fillId="0" borderId="3" xfId="0" applyNumberFormat="1" applyFont="1" applyBorder="1" applyAlignment="1">
      <alignment horizontal="center" vertical="center" wrapText="1"/>
    </xf>
    <xf numFmtId="9" fontId="32" fillId="0" borderId="3" xfId="0" applyNumberFormat="1" applyFont="1" applyBorder="1" applyAlignment="1">
      <alignment horizontal="center" vertical="center" wrapText="1"/>
    </xf>
    <xf numFmtId="3" fontId="32" fillId="0" borderId="4" xfId="0" applyNumberFormat="1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9" fontId="32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164" fontId="32" fillId="0" borderId="3" xfId="0" applyNumberFormat="1" applyFont="1" applyBorder="1" applyAlignment="1">
      <alignment horizontal="center" vertical="center" wrapText="1"/>
    </xf>
    <xf numFmtId="164" fontId="32" fillId="0" borderId="0" xfId="0" applyNumberFormat="1" applyFont="1" applyAlignment="1">
      <alignment horizontal="center" vertical="center" wrapText="1"/>
    </xf>
    <xf numFmtId="9" fontId="34" fillId="0" borderId="3" xfId="0" applyNumberFormat="1" applyFont="1" applyBorder="1" applyAlignment="1">
      <alignment horizontal="center" vertical="center" wrapText="1"/>
    </xf>
    <xf numFmtId="3" fontId="34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wrapText="1"/>
    </xf>
    <xf numFmtId="9" fontId="34" fillId="0" borderId="0" xfId="1" applyFont="1" applyAlignment="1">
      <alignment horizontal="center" wrapText="1"/>
    </xf>
    <xf numFmtId="3" fontId="33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right"/>
    </xf>
    <xf numFmtId="9" fontId="33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7" fillId="0" borderId="1" xfId="0" quotePrefix="1" applyFont="1" applyBorder="1" applyAlignment="1">
      <alignment horizontal="left"/>
    </xf>
    <xf numFmtId="0" fontId="37" fillId="0" borderId="0" xfId="0" quotePrefix="1" applyFont="1" applyAlignment="1">
      <alignment vertical="top"/>
    </xf>
    <xf numFmtId="0" fontId="33" fillId="0" borderId="0" xfId="0" quotePrefix="1" applyFont="1" applyAlignment="1">
      <alignment horizontal="left" vertical="top"/>
    </xf>
    <xf numFmtId="0" fontId="37" fillId="0" borderId="3" xfId="0" quotePrefix="1" applyFont="1" applyBorder="1" applyAlignment="1">
      <alignment horizontal="left" vertical="top"/>
    </xf>
    <xf numFmtId="0" fontId="35" fillId="0" borderId="0" xfId="0" quotePrefix="1" applyFont="1" applyAlignment="1">
      <alignment horizontal="right" vertical="top"/>
    </xf>
    <xf numFmtId="0" fontId="33" fillId="0" borderId="0" xfId="0" quotePrefix="1" applyFont="1" applyAlignment="1">
      <alignment vertical="top"/>
    </xf>
    <xf numFmtId="0" fontId="37" fillId="0" borderId="0" xfId="0" quotePrefix="1" applyFont="1" applyAlignment="1">
      <alignment horizontal="left" vertical="top"/>
    </xf>
    <xf numFmtId="0" fontId="37" fillId="0" borderId="3" xfId="0" quotePrefix="1" applyFont="1" applyBorder="1" applyAlignment="1">
      <alignment vertical="top"/>
    </xf>
    <xf numFmtId="0" fontId="35" fillId="0" borderId="0" xfId="0" applyFont="1" applyAlignment="1">
      <alignment horizontal="right" wrapText="1"/>
    </xf>
    <xf numFmtId="0" fontId="35" fillId="0" borderId="0" xfId="0" quotePrefix="1" applyFont="1" applyAlignment="1">
      <alignment horizontal="right" wrapText="1"/>
    </xf>
    <xf numFmtId="0" fontId="37" fillId="0" borderId="3" xfId="0" applyFont="1" applyBorder="1"/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right" wrapText="1"/>
    </xf>
    <xf numFmtId="0" fontId="33" fillId="0" borderId="0" xfId="0" applyFont="1" applyAlignment="1">
      <alignment vertical="top"/>
    </xf>
    <xf numFmtId="0" fontId="35" fillId="0" borderId="0" xfId="0" quotePrefix="1" applyFont="1" applyAlignment="1">
      <alignment horizontal="right"/>
    </xf>
    <xf numFmtId="0" fontId="33" fillId="0" borderId="0" xfId="0" applyFont="1" applyAlignment="1">
      <alignment horizontal="left"/>
    </xf>
    <xf numFmtId="0" fontId="35" fillId="0" borderId="0" xfId="0" applyFont="1" applyAlignment="1">
      <alignment horizontal="right" vertical="top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left" vertical="top"/>
    </xf>
    <xf numFmtId="0" fontId="35" fillId="0" borderId="0" xfId="0" applyFont="1" applyAlignment="1">
      <alignment horizontal="left"/>
    </xf>
    <xf numFmtId="0" fontId="37" fillId="0" borderId="0" xfId="0" applyFont="1"/>
    <xf numFmtId="0" fontId="13" fillId="0" borderId="0" xfId="0" applyFont="1" applyAlignment="1">
      <alignment wrapText="1"/>
    </xf>
    <xf numFmtId="0" fontId="32" fillId="0" borderId="0" xfId="0" applyFont="1" applyAlignment="1">
      <alignment horizontal="center" vertical="top" wrapText="1"/>
    </xf>
    <xf numFmtId="3" fontId="15" fillId="0" borderId="0" xfId="0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1FD5-873D-47D5-8AC1-C3C042683313}">
  <dimension ref="A1:R232"/>
  <sheetViews>
    <sheetView tabSelected="1" zoomScaleNormal="100" workbookViewId="0">
      <pane ySplit="2" topLeftCell="A210" activePane="bottomLeft" state="frozen"/>
      <selection pane="bottomLeft" activeCell="S228" sqref="S228"/>
    </sheetView>
  </sheetViews>
  <sheetFormatPr defaultRowHeight="14.4" x14ac:dyDescent="0.55000000000000004"/>
  <cols>
    <col min="1" max="1" width="45.83984375" style="145" customWidth="1"/>
    <col min="2" max="2" width="7" style="145" customWidth="1"/>
    <col min="3" max="3" width="6.5234375" style="145" customWidth="1"/>
    <col min="4" max="6" width="8.83984375" style="145"/>
    <col min="7" max="7" width="6.83984375" style="145" customWidth="1"/>
    <col min="8" max="10" width="8.83984375" style="145"/>
    <col min="11" max="11" width="7.68359375" style="145" customWidth="1"/>
    <col min="12" max="17" width="8.83984375" style="145"/>
    <col min="18" max="18" width="5.9453125" customWidth="1"/>
  </cols>
  <sheetData>
    <row r="1" spans="1:18" ht="18.3" x14ac:dyDescent="0.7">
      <c r="A1" s="173" t="s">
        <v>0</v>
      </c>
    </row>
    <row r="2" spans="1:18" ht="51.9" x14ac:dyDescent="0.55000000000000004">
      <c r="A2" s="174"/>
      <c r="B2" s="146" t="s">
        <v>1</v>
      </c>
      <c r="C2" s="146" t="s">
        <v>2</v>
      </c>
      <c r="D2" s="146" t="s">
        <v>3</v>
      </c>
      <c r="E2" s="146" t="s">
        <v>4</v>
      </c>
      <c r="F2" s="146" t="s">
        <v>5</v>
      </c>
      <c r="G2" s="146" t="s">
        <v>6</v>
      </c>
      <c r="H2" s="146" t="s">
        <v>7</v>
      </c>
      <c r="I2" s="146" t="s">
        <v>8</v>
      </c>
      <c r="J2" s="146" t="s">
        <v>9</v>
      </c>
      <c r="K2" s="146" t="s">
        <v>10</v>
      </c>
      <c r="L2" s="146" t="s">
        <v>11</v>
      </c>
      <c r="M2" s="146" t="s">
        <v>12</v>
      </c>
      <c r="N2" s="146" t="s">
        <v>13</v>
      </c>
      <c r="O2" s="147" t="s">
        <v>14</v>
      </c>
      <c r="P2" s="146" t="s">
        <v>15</v>
      </c>
      <c r="Q2" s="146" t="s">
        <v>16</v>
      </c>
    </row>
    <row r="3" spans="1:18" x14ac:dyDescent="0.55000000000000004">
      <c r="A3" s="175" t="s">
        <v>17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9"/>
      <c r="P3" s="148"/>
      <c r="Q3" s="148"/>
    </row>
    <row r="4" spans="1:18" x14ac:dyDescent="0.55000000000000004">
      <c r="A4" s="176" t="s">
        <v>18</v>
      </c>
      <c r="B4" s="150">
        <f>C4+D4</f>
        <v>7</v>
      </c>
      <c r="C4" s="151">
        <v>0</v>
      </c>
      <c r="D4" s="151">
        <v>7</v>
      </c>
      <c r="E4" s="152">
        <f>D4/B4</f>
        <v>1</v>
      </c>
      <c r="F4" s="151">
        <v>0</v>
      </c>
      <c r="G4" s="151">
        <v>1</v>
      </c>
      <c r="H4" s="151">
        <v>0</v>
      </c>
      <c r="I4" s="151">
        <v>0</v>
      </c>
      <c r="J4" s="151">
        <v>1</v>
      </c>
      <c r="K4" s="151">
        <v>0</v>
      </c>
      <c r="L4" s="151">
        <v>1</v>
      </c>
      <c r="M4" s="150">
        <f>SUM(F4:L4)</f>
        <v>3</v>
      </c>
      <c r="N4" s="151">
        <v>4</v>
      </c>
      <c r="O4" s="153">
        <f>M4/(M4+N4)</f>
        <v>0.42857142857142855</v>
      </c>
      <c r="P4" s="150">
        <v>0</v>
      </c>
      <c r="Q4" s="150">
        <v>0</v>
      </c>
      <c r="R4" s="77"/>
    </row>
    <row r="5" spans="1:18" x14ac:dyDescent="0.55000000000000004">
      <c r="A5" s="176" t="s">
        <v>19</v>
      </c>
      <c r="B5" s="150">
        <f t="shared" ref="B5:B8" si="0">C5+D5</f>
        <v>2</v>
      </c>
      <c r="C5" s="151">
        <v>0</v>
      </c>
      <c r="D5" s="151">
        <v>2</v>
      </c>
      <c r="E5" s="152">
        <f>D5/B5</f>
        <v>1</v>
      </c>
      <c r="F5" s="154">
        <v>1</v>
      </c>
      <c r="G5" s="154">
        <v>0</v>
      </c>
      <c r="H5" s="150">
        <v>0</v>
      </c>
      <c r="I5" s="150">
        <v>0</v>
      </c>
      <c r="J5" s="151">
        <v>1</v>
      </c>
      <c r="K5" s="151">
        <v>0</v>
      </c>
      <c r="L5" s="151">
        <v>0</v>
      </c>
      <c r="M5" s="150">
        <f t="shared" ref="M5:M9" si="1">SUM(F5:L5)</f>
        <v>2</v>
      </c>
      <c r="N5" s="151">
        <v>0</v>
      </c>
      <c r="O5" s="153">
        <f t="shared" ref="O5" si="2">M5/(M5+N5)</f>
        <v>1</v>
      </c>
      <c r="P5" s="150">
        <v>0</v>
      </c>
      <c r="Q5" s="150">
        <v>0</v>
      </c>
      <c r="R5" s="77"/>
    </row>
    <row r="6" spans="1:18" x14ac:dyDescent="0.55000000000000004">
      <c r="A6" s="176" t="s">
        <v>210</v>
      </c>
      <c r="B6" s="150">
        <f>C6+D6</f>
        <v>5</v>
      </c>
      <c r="C6" s="154">
        <v>2</v>
      </c>
      <c r="D6" s="150">
        <v>3</v>
      </c>
      <c r="E6" s="153">
        <f>D6/B6</f>
        <v>0.6</v>
      </c>
      <c r="F6" s="154">
        <v>0</v>
      </c>
      <c r="G6" s="154">
        <v>0</v>
      </c>
      <c r="H6" s="154">
        <v>0</v>
      </c>
      <c r="I6" s="154">
        <v>0</v>
      </c>
      <c r="J6" s="154">
        <v>0</v>
      </c>
      <c r="K6" s="154">
        <v>0</v>
      </c>
      <c r="L6" s="154">
        <v>0</v>
      </c>
      <c r="M6" s="150">
        <f>SUM(F6:L6)</f>
        <v>0</v>
      </c>
      <c r="N6" s="150">
        <v>2</v>
      </c>
      <c r="O6" s="153">
        <f>M6/(M6+N6)</f>
        <v>0</v>
      </c>
      <c r="P6" s="150">
        <v>3</v>
      </c>
      <c r="Q6" s="150">
        <v>0</v>
      </c>
      <c r="R6" s="77"/>
    </row>
    <row r="7" spans="1:18" x14ac:dyDescent="0.55000000000000004">
      <c r="A7" s="176" t="s">
        <v>21</v>
      </c>
      <c r="B7" s="150">
        <f>C7+D7</f>
        <v>6</v>
      </c>
      <c r="C7" s="154">
        <v>3</v>
      </c>
      <c r="D7" s="150">
        <v>3</v>
      </c>
      <c r="E7" s="153">
        <f>D7/B7</f>
        <v>0.5</v>
      </c>
      <c r="F7" s="154">
        <v>0</v>
      </c>
      <c r="G7" s="154">
        <v>1</v>
      </c>
      <c r="H7" s="150">
        <v>0</v>
      </c>
      <c r="I7" s="150">
        <v>0</v>
      </c>
      <c r="J7" s="150">
        <v>0</v>
      </c>
      <c r="K7" s="150">
        <v>0</v>
      </c>
      <c r="L7" s="150">
        <v>0</v>
      </c>
      <c r="M7" s="150">
        <f>SUM(F7:L7)</f>
        <v>1</v>
      </c>
      <c r="N7" s="150">
        <v>4</v>
      </c>
      <c r="O7" s="153">
        <f>M7/(M7+N7)</f>
        <v>0.2</v>
      </c>
      <c r="P7" s="150">
        <v>1</v>
      </c>
      <c r="Q7" s="150">
        <v>0</v>
      </c>
      <c r="R7" s="77"/>
    </row>
    <row r="8" spans="1:18" x14ac:dyDescent="0.55000000000000004">
      <c r="A8" s="176" t="s">
        <v>20</v>
      </c>
      <c r="B8" s="150">
        <f t="shared" si="0"/>
        <v>1</v>
      </c>
      <c r="C8" s="151">
        <v>0</v>
      </c>
      <c r="D8" s="151">
        <v>1</v>
      </c>
      <c r="E8" s="152">
        <f>D8/B8</f>
        <v>1</v>
      </c>
      <c r="F8" s="154">
        <v>0</v>
      </c>
      <c r="G8" s="154">
        <v>0</v>
      </c>
      <c r="H8" s="150">
        <v>0</v>
      </c>
      <c r="I8" s="150">
        <v>0</v>
      </c>
      <c r="J8" s="151">
        <v>0</v>
      </c>
      <c r="K8" s="151">
        <v>0</v>
      </c>
      <c r="L8" s="151">
        <v>0</v>
      </c>
      <c r="M8" s="150">
        <f t="shared" si="1"/>
        <v>0</v>
      </c>
      <c r="N8" s="151">
        <v>1</v>
      </c>
      <c r="O8" s="153">
        <f>M8/(M8+N8)</f>
        <v>0</v>
      </c>
      <c r="P8" s="150">
        <v>0</v>
      </c>
      <c r="Q8" s="150">
        <v>0</v>
      </c>
      <c r="R8" s="77"/>
    </row>
    <row r="9" spans="1:18" x14ac:dyDescent="0.55000000000000004">
      <c r="A9" s="177" t="s">
        <v>22</v>
      </c>
      <c r="B9" s="155">
        <f>SUM(C9:D9)</f>
        <v>21</v>
      </c>
      <c r="C9" s="155">
        <f>SUM(C4:C8)</f>
        <v>5</v>
      </c>
      <c r="D9" s="155">
        <f>SUM(D4:D8)</f>
        <v>16</v>
      </c>
      <c r="E9" s="156">
        <f t="shared" ref="E9:E102" si="3">D9/B9</f>
        <v>0.76190476190476186</v>
      </c>
      <c r="F9" s="155">
        <f>SUM(F4:F8)</f>
        <v>1</v>
      </c>
      <c r="G9" s="155">
        <f t="shared" ref="G9:L9" si="4">SUM(G4:G8)</f>
        <v>2</v>
      </c>
      <c r="H9" s="155">
        <f t="shared" si="4"/>
        <v>0</v>
      </c>
      <c r="I9" s="155">
        <f t="shared" si="4"/>
        <v>0</v>
      </c>
      <c r="J9" s="155">
        <f t="shared" si="4"/>
        <v>2</v>
      </c>
      <c r="K9" s="155">
        <f t="shared" si="4"/>
        <v>0</v>
      </c>
      <c r="L9" s="155">
        <f t="shared" si="4"/>
        <v>1</v>
      </c>
      <c r="M9" s="155">
        <f t="shared" si="1"/>
        <v>6</v>
      </c>
      <c r="N9" s="155">
        <f>SUM(N4:N8)</f>
        <v>11</v>
      </c>
      <c r="O9" s="157">
        <f>M9/(M9+N9)</f>
        <v>0.35294117647058826</v>
      </c>
      <c r="P9" s="155">
        <f>SUM(P4:P8)</f>
        <v>4</v>
      </c>
      <c r="Q9" s="155">
        <f>SUM(Q4:Q8)</f>
        <v>0</v>
      </c>
      <c r="R9" s="77"/>
    </row>
    <row r="10" spans="1:18" x14ac:dyDescent="0.55000000000000004">
      <c r="A10" s="176" t="s">
        <v>23</v>
      </c>
      <c r="B10" s="150">
        <f>C10++D10</f>
        <v>5</v>
      </c>
      <c r="C10" s="151">
        <v>2</v>
      </c>
      <c r="D10" s="151">
        <v>3</v>
      </c>
      <c r="E10" s="152">
        <f>D10/B10</f>
        <v>0.6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0">
        <f>SUM(F10:L10)</f>
        <v>0</v>
      </c>
      <c r="N10" s="151">
        <v>5</v>
      </c>
      <c r="O10" s="153">
        <f>M10/(M10+N10)</f>
        <v>0</v>
      </c>
      <c r="P10" s="151">
        <v>0</v>
      </c>
      <c r="Q10" s="151">
        <v>0</v>
      </c>
      <c r="R10" s="77"/>
    </row>
    <row r="11" spans="1:18" x14ac:dyDescent="0.55000000000000004">
      <c r="A11" s="176" t="s">
        <v>24</v>
      </c>
      <c r="B11" s="150">
        <f t="shared" ref="B11:B33" si="5">C11++D11</f>
        <v>12</v>
      </c>
      <c r="C11" s="151">
        <v>6</v>
      </c>
      <c r="D11" s="151">
        <v>6</v>
      </c>
      <c r="E11" s="152">
        <f t="shared" si="3"/>
        <v>0.5</v>
      </c>
      <c r="F11" s="151">
        <v>0</v>
      </c>
      <c r="G11" s="151">
        <v>1</v>
      </c>
      <c r="H11" s="151">
        <v>2</v>
      </c>
      <c r="I11" s="151">
        <v>0</v>
      </c>
      <c r="J11" s="151">
        <v>3</v>
      </c>
      <c r="K11" s="151">
        <v>0</v>
      </c>
      <c r="L11" s="151">
        <v>0</v>
      </c>
      <c r="M11" s="150">
        <f t="shared" ref="M11:M33" si="6">SUM(F11:L11)</f>
        <v>6</v>
      </c>
      <c r="N11" s="151">
        <v>4</v>
      </c>
      <c r="O11" s="153">
        <f t="shared" ref="O11:O94" si="7">M11/(M11+N11)</f>
        <v>0.6</v>
      </c>
      <c r="P11" s="151">
        <v>2</v>
      </c>
      <c r="Q11" s="151">
        <v>0</v>
      </c>
      <c r="R11" s="77"/>
    </row>
    <row r="12" spans="1:18" x14ac:dyDescent="0.55000000000000004">
      <c r="A12" s="176" t="s">
        <v>25</v>
      </c>
      <c r="B12" s="150">
        <f t="shared" si="5"/>
        <v>40</v>
      </c>
      <c r="C12" s="151">
        <v>13</v>
      </c>
      <c r="D12" s="151">
        <v>27</v>
      </c>
      <c r="E12" s="152">
        <f t="shared" si="3"/>
        <v>0.67500000000000004</v>
      </c>
      <c r="F12" s="151">
        <v>0</v>
      </c>
      <c r="G12" s="151">
        <v>4</v>
      </c>
      <c r="H12" s="151">
        <v>3</v>
      </c>
      <c r="I12" s="151">
        <v>0</v>
      </c>
      <c r="J12" s="151">
        <v>3</v>
      </c>
      <c r="K12" s="151">
        <v>0</v>
      </c>
      <c r="L12" s="151">
        <v>1</v>
      </c>
      <c r="M12" s="150">
        <f t="shared" si="6"/>
        <v>11</v>
      </c>
      <c r="N12" s="151">
        <v>26</v>
      </c>
      <c r="O12" s="153">
        <f t="shared" si="7"/>
        <v>0.29729729729729731</v>
      </c>
      <c r="P12" s="151">
        <v>1</v>
      </c>
      <c r="Q12" s="151">
        <v>2</v>
      </c>
      <c r="R12" s="77"/>
    </row>
    <row r="13" spans="1:18" x14ac:dyDescent="0.55000000000000004">
      <c r="A13" s="176" t="s">
        <v>26</v>
      </c>
      <c r="B13" s="150">
        <f t="shared" si="5"/>
        <v>8</v>
      </c>
      <c r="C13" s="151">
        <v>1</v>
      </c>
      <c r="D13" s="151">
        <v>7</v>
      </c>
      <c r="E13" s="152">
        <f t="shared" si="3"/>
        <v>0.875</v>
      </c>
      <c r="F13" s="151">
        <v>0</v>
      </c>
      <c r="G13" s="151">
        <v>1</v>
      </c>
      <c r="H13" s="151">
        <v>1</v>
      </c>
      <c r="I13" s="151">
        <v>0</v>
      </c>
      <c r="J13" s="151">
        <v>0</v>
      </c>
      <c r="K13" s="151">
        <v>0</v>
      </c>
      <c r="L13" s="151">
        <v>0</v>
      </c>
      <c r="M13" s="150">
        <f t="shared" si="6"/>
        <v>2</v>
      </c>
      <c r="N13" s="151">
        <v>5</v>
      </c>
      <c r="O13" s="153">
        <f t="shared" si="7"/>
        <v>0.2857142857142857</v>
      </c>
      <c r="P13" s="151">
        <v>1</v>
      </c>
      <c r="Q13" s="151">
        <v>0</v>
      </c>
      <c r="R13" s="77"/>
    </row>
    <row r="14" spans="1:18" x14ac:dyDescent="0.55000000000000004">
      <c r="A14" s="176" t="s">
        <v>27</v>
      </c>
      <c r="B14" s="150">
        <f t="shared" si="5"/>
        <v>6</v>
      </c>
      <c r="C14" s="151">
        <v>1</v>
      </c>
      <c r="D14" s="151">
        <v>5</v>
      </c>
      <c r="E14" s="152">
        <f t="shared" si="3"/>
        <v>0.83333333333333337</v>
      </c>
      <c r="F14" s="151">
        <v>0</v>
      </c>
      <c r="G14" s="151">
        <v>0</v>
      </c>
      <c r="H14" s="151">
        <v>2</v>
      </c>
      <c r="I14" s="151">
        <v>0</v>
      </c>
      <c r="J14" s="151">
        <v>1</v>
      </c>
      <c r="K14" s="151">
        <v>0</v>
      </c>
      <c r="L14" s="151">
        <v>0</v>
      </c>
      <c r="M14" s="150">
        <f t="shared" si="6"/>
        <v>3</v>
      </c>
      <c r="N14" s="151">
        <v>1</v>
      </c>
      <c r="O14" s="153">
        <f t="shared" si="7"/>
        <v>0.75</v>
      </c>
      <c r="P14" s="151">
        <v>2</v>
      </c>
      <c r="Q14" s="151">
        <v>0</v>
      </c>
      <c r="R14" s="77"/>
    </row>
    <row r="15" spans="1:18" x14ac:dyDescent="0.55000000000000004">
      <c r="A15" s="176" t="s">
        <v>28</v>
      </c>
      <c r="B15" s="150">
        <f t="shared" ref="B15" si="8">C15++D15</f>
        <v>18</v>
      </c>
      <c r="C15" s="151">
        <v>5</v>
      </c>
      <c r="D15" s="151">
        <v>13</v>
      </c>
      <c r="E15" s="152">
        <f t="shared" ref="E15" si="9">D15/B15</f>
        <v>0.72222222222222221</v>
      </c>
      <c r="F15" s="151">
        <v>0</v>
      </c>
      <c r="G15" s="151">
        <v>0</v>
      </c>
      <c r="H15" s="151">
        <v>1</v>
      </c>
      <c r="I15" s="151">
        <v>1</v>
      </c>
      <c r="J15" s="151">
        <v>1</v>
      </c>
      <c r="K15" s="151">
        <v>0</v>
      </c>
      <c r="L15" s="151">
        <v>1</v>
      </c>
      <c r="M15" s="150">
        <f t="shared" ref="M15" si="10">SUM(F15:L15)</f>
        <v>4</v>
      </c>
      <c r="N15" s="151">
        <v>8</v>
      </c>
      <c r="O15" s="153">
        <f t="shared" ref="O15" si="11">M15/(M15+N15)</f>
        <v>0.33333333333333331</v>
      </c>
      <c r="P15" s="151">
        <v>4</v>
      </c>
      <c r="Q15" s="151">
        <v>2</v>
      </c>
      <c r="R15" s="77"/>
    </row>
    <row r="16" spans="1:18" x14ac:dyDescent="0.55000000000000004">
      <c r="A16" s="176" t="s">
        <v>29</v>
      </c>
      <c r="B16" s="150">
        <f t="shared" si="5"/>
        <v>2</v>
      </c>
      <c r="C16" s="151">
        <v>2</v>
      </c>
      <c r="D16" s="151">
        <v>0</v>
      </c>
      <c r="E16" s="152">
        <f t="shared" si="3"/>
        <v>0</v>
      </c>
      <c r="F16" s="151">
        <v>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0">
        <f t="shared" si="6"/>
        <v>0</v>
      </c>
      <c r="N16" s="151">
        <v>2</v>
      </c>
      <c r="O16" s="153">
        <f t="shared" si="7"/>
        <v>0</v>
      </c>
      <c r="P16" s="151">
        <v>0</v>
      </c>
      <c r="Q16" s="151">
        <v>0</v>
      </c>
      <c r="R16" s="77"/>
    </row>
    <row r="17" spans="1:18" x14ac:dyDescent="0.55000000000000004">
      <c r="A17" s="178" t="s">
        <v>30</v>
      </c>
      <c r="B17" s="150">
        <f t="shared" ref="B17" si="12">C17++D17</f>
        <v>3</v>
      </c>
      <c r="C17" s="151">
        <v>0</v>
      </c>
      <c r="D17" s="151">
        <v>3</v>
      </c>
      <c r="E17" s="152">
        <f t="shared" ref="E17" si="13">D17/B17</f>
        <v>1</v>
      </c>
      <c r="F17" s="151">
        <v>0</v>
      </c>
      <c r="G17" s="151">
        <v>0</v>
      </c>
      <c r="H17" s="151">
        <v>1</v>
      </c>
      <c r="I17" s="151">
        <v>0</v>
      </c>
      <c r="J17" s="151">
        <v>1</v>
      </c>
      <c r="K17" s="151">
        <v>0</v>
      </c>
      <c r="L17" s="151">
        <v>0</v>
      </c>
      <c r="M17" s="150">
        <f t="shared" ref="M17" si="14">SUM(F17:L17)</f>
        <v>2</v>
      </c>
      <c r="N17" s="151">
        <v>1</v>
      </c>
      <c r="O17" s="153">
        <f t="shared" ref="O17" si="15">M17/(M17+N17)</f>
        <v>0.66666666666666663</v>
      </c>
      <c r="P17" s="151">
        <v>0</v>
      </c>
      <c r="Q17" s="151">
        <v>0</v>
      </c>
      <c r="R17" s="77"/>
    </row>
    <row r="18" spans="1:18" x14ac:dyDescent="0.55000000000000004">
      <c r="A18" s="176" t="s">
        <v>31</v>
      </c>
      <c r="B18" s="150">
        <f t="shared" si="5"/>
        <v>6</v>
      </c>
      <c r="C18" s="151">
        <v>0</v>
      </c>
      <c r="D18" s="151">
        <v>6</v>
      </c>
      <c r="E18" s="152">
        <f t="shared" si="3"/>
        <v>1</v>
      </c>
      <c r="F18" s="151">
        <v>0</v>
      </c>
      <c r="G18" s="151">
        <v>0</v>
      </c>
      <c r="H18" s="151">
        <v>1</v>
      </c>
      <c r="I18" s="151">
        <v>0</v>
      </c>
      <c r="J18" s="151">
        <v>0</v>
      </c>
      <c r="K18" s="151">
        <v>1</v>
      </c>
      <c r="L18" s="151">
        <v>1</v>
      </c>
      <c r="M18" s="150">
        <f t="shared" si="6"/>
        <v>3</v>
      </c>
      <c r="N18" s="151">
        <v>3</v>
      </c>
      <c r="O18" s="153">
        <f t="shared" si="7"/>
        <v>0.5</v>
      </c>
      <c r="P18" s="151">
        <v>0</v>
      </c>
      <c r="Q18" s="151">
        <v>0</v>
      </c>
      <c r="R18" s="77"/>
    </row>
    <row r="19" spans="1:18" x14ac:dyDescent="0.55000000000000004">
      <c r="A19" s="176" t="s">
        <v>32</v>
      </c>
      <c r="B19" s="150">
        <f t="shared" si="5"/>
        <v>21</v>
      </c>
      <c r="C19" s="151">
        <v>10</v>
      </c>
      <c r="D19" s="151">
        <v>11</v>
      </c>
      <c r="E19" s="152">
        <f t="shared" si="3"/>
        <v>0.52380952380952384</v>
      </c>
      <c r="F19" s="151">
        <v>0</v>
      </c>
      <c r="G19" s="151">
        <v>1</v>
      </c>
      <c r="H19" s="151">
        <v>0</v>
      </c>
      <c r="I19" s="151">
        <v>0</v>
      </c>
      <c r="J19" s="151">
        <v>0</v>
      </c>
      <c r="K19" s="151">
        <v>0</v>
      </c>
      <c r="L19" s="151">
        <v>3</v>
      </c>
      <c r="M19" s="150">
        <f t="shared" si="6"/>
        <v>4</v>
      </c>
      <c r="N19" s="151">
        <v>16</v>
      </c>
      <c r="O19" s="153">
        <f t="shared" si="7"/>
        <v>0.2</v>
      </c>
      <c r="P19" s="151">
        <v>1</v>
      </c>
      <c r="Q19" s="151">
        <v>0</v>
      </c>
      <c r="R19" s="77"/>
    </row>
    <row r="20" spans="1:18" x14ac:dyDescent="0.55000000000000004">
      <c r="A20" s="189" t="s">
        <v>214</v>
      </c>
      <c r="B20" s="150">
        <f>C20+D20</f>
        <v>0</v>
      </c>
      <c r="C20" s="162">
        <v>0</v>
      </c>
      <c r="D20" s="163">
        <v>0</v>
      </c>
      <c r="E20" s="153" t="e">
        <f>D20/B20</f>
        <v>#DIV/0!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63">
        <v>0</v>
      </c>
      <c r="M20" s="150">
        <f>SUM(F20:L20)</f>
        <v>0</v>
      </c>
      <c r="N20" s="163">
        <v>0</v>
      </c>
      <c r="O20" s="153" t="e">
        <f>M20/(M20+N20)</f>
        <v>#DIV/0!</v>
      </c>
      <c r="P20" s="163">
        <v>0</v>
      </c>
      <c r="Q20" s="163">
        <v>0</v>
      </c>
      <c r="R20" s="77"/>
    </row>
    <row r="21" spans="1:18" x14ac:dyDescent="0.55000000000000004">
      <c r="A21" s="176" t="s">
        <v>215</v>
      </c>
      <c r="B21" s="150">
        <f>C21+D21</f>
        <v>11</v>
      </c>
      <c r="C21" s="154">
        <v>7</v>
      </c>
      <c r="D21" s="150">
        <v>4</v>
      </c>
      <c r="E21" s="153">
        <f>D21/B21</f>
        <v>0.36363636363636365</v>
      </c>
      <c r="F21" s="151">
        <v>0</v>
      </c>
      <c r="G21" s="151">
        <v>0</v>
      </c>
      <c r="H21" s="151">
        <v>1</v>
      </c>
      <c r="I21" s="151">
        <v>0</v>
      </c>
      <c r="J21" s="151">
        <v>0</v>
      </c>
      <c r="K21" s="151">
        <v>0</v>
      </c>
      <c r="L21" s="150">
        <v>0</v>
      </c>
      <c r="M21" s="150">
        <f>SUM(F21:L21)</f>
        <v>1</v>
      </c>
      <c r="N21" s="150">
        <v>2</v>
      </c>
      <c r="O21" s="153">
        <f>M21/(M21+N21)</f>
        <v>0.33333333333333331</v>
      </c>
      <c r="P21" s="150">
        <v>8</v>
      </c>
      <c r="Q21" s="150">
        <v>0</v>
      </c>
      <c r="R21" s="77"/>
    </row>
    <row r="22" spans="1:18" x14ac:dyDescent="0.55000000000000004">
      <c r="A22" s="176" t="s">
        <v>33</v>
      </c>
      <c r="B22" s="150">
        <f t="shared" si="5"/>
        <v>9</v>
      </c>
      <c r="C22" s="151">
        <v>6</v>
      </c>
      <c r="D22" s="151">
        <v>3</v>
      </c>
      <c r="E22" s="152">
        <f t="shared" si="3"/>
        <v>0.33333333333333331</v>
      </c>
      <c r="F22" s="151">
        <v>0</v>
      </c>
      <c r="G22" s="151">
        <v>0</v>
      </c>
      <c r="H22" s="151">
        <v>0</v>
      </c>
      <c r="I22" s="151">
        <v>0</v>
      </c>
      <c r="J22" s="151">
        <v>0</v>
      </c>
      <c r="K22" s="151">
        <v>0</v>
      </c>
      <c r="L22" s="151">
        <v>0</v>
      </c>
      <c r="M22" s="150">
        <f t="shared" si="6"/>
        <v>0</v>
      </c>
      <c r="N22" s="151">
        <v>9</v>
      </c>
      <c r="O22" s="153">
        <f t="shared" si="7"/>
        <v>0</v>
      </c>
      <c r="P22" s="151">
        <v>0</v>
      </c>
      <c r="Q22" s="151">
        <v>0</v>
      </c>
      <c r="R22" s="77"/>
    </row>
    <row r="23" spans="1:18" x14ac:dyDescent="0.55000000000000004">
      <c r="A23" s="179" t="s">
        <v>34</v>
      </c>
      <c r="B23" s="150">
        <f t="shared" si="5"/>
        <v>18</v>
      </c>
      <c r="C23" s="151">
        <v>9</v>
      </c>
      <c r="D23" s="151">
        <v>9</v>
      </c>
      <c r="E23" s="152">
        <f t="shared" si="3"/>
        <v>0.5</v>
      </c>
      <c r="F23" s="151">
        <v>0</v>
      </c>
      <c r="G23" s="151">
        <v>1</v>
      </c>
      <c r="H23" s="151">
        <v>0</v>
      </c>
      <c r="I23" s="151">
        <v>2</v>
      </c>
      <c r="J23" s="151">
        <v>0</v>
      </c>
      <c r="K23" s="151">
        <v>0</v>
      </c>
      <c r="L23" s="151">
        <v>0</v>
      </c>
      <c r="M23" s="150">
        <v>1</v>
      </c>
      <c r="N23" s="151">
        <v>15</v>
      </c>
      <c r="O23" s="153">
        <f t="shared" si="7"/>
        <v>6.25E-2</v>
      </c>
      <c r="P23" s="151">
        <v>0</v>
      </c>
      <c r="Q23" s="151">
        <v>0</v>
      </c>
      <c r="R23" s="77"/>
    </row>
    <row r="24" spans="1:18" x14ac:dyDescent="0.55000000000000004">
      <c r="A24" s="178" t="s">
        <v>35</v>
      </c>
      <c r="B24" s="150">
        <f t="shared" si="5"/>
        <v>8</v>
      </c>
      <c r="C24" s="151">
        <v>4</v>
      </c>
      <c r="D24" s="151">
        <v>4</v>
      </c>
      <c r="E24" s="152">
        <f t="shared" si="3"/>
        <v>0.5</v>
      </c>
      <c r="F24" s="151">
        <v>0</v>
      </c>
      <c r="G24" s="151">
        <v>0</v>
      </c>
      <c r="H24" s="151">
        <v>0</v>
      </c>
      <c r="I24" s="151">
        <v>0</v>
      </c>
      <c r="J24" s="151">
        <v>0</v>
      </c>
      <c r="K24" s="151">
        <v>0</v>
      </c>
      <c r="L24" s="151">
        <v>0</v>
      </c>
      <c r="M24" s="150">
        <f t="shared" si="6"/>
        <v>0</v>
      </c>
      <c r="N24" s="151">
        <v>8</v>
      </c>
      <c r="O24" s="153">
        <f t="shared" si="7"/>
        <v>0</v>
      </c>
      <c r="P24" s="151">
        <v>0</v>
      </c>
      <c r="Q24" s="151">
        <v>0</v>
      </c>
      <c r="R24" s="77"/>
    </row>
    <row r="25" spans="1:18" x14ac:dyDescent="0.55000000000000004">
      <c r="A25" s="178" t="s">
        <v>36</v>
      </c>
      <c r="B25" s="150">
        <f t="shared" si="5"/>
        <v>5</v>
      </c>
      <c r="C25" s="151">
        <v>3</v>
      </c>
      <c r="D25" s="151">
        <v>2</v>
      </c>
      <c r="E25" s="152">
        <f t="shared" si="3"/>
        <v>0.4</v>
      </c>
      <c r="F25" s="151">
        <v>0</v>
      </c>
      <c r="G25" s="151">
        <v>0</v>
      </c>
      <c r="H25" s="151">
        <v>1</v>
      </c>
      <c r="I25" s="151">
        <v>0</v>
      </c>
      <c r="J25" s="151">
        <v>1</v>
      </c>
      <c r="K25" s="151">
        <v>0</v>
      </c>
      <c r="L25" s="151">
        <v>0</v>
      </c>
      <c r="M25" s="150">
        <f t="shared" si="6"/>
        <v>2</v>
      </c>
      <c r="N25" s="151">
        <v>3</v>
      </c>
      <c r="O25" s="153">
        <f t="shared" si="7"/>
        <v>0.4</v>
      </c>
      <c r="P25" s="151">
        <v>0</v>
      </c>
      <c r="Q25" s="151">
        <v>0</v>
      </c>
      <c r="R25" s="77"/>
    </row>
    <row r="26" spans="1:18" x14ac:dyDescent="0.55000000000000004">
      <c r="A26" s="178" t="s">
        <v>37</v>
      </c>
      <c r="B26" s="150">
        <f t="shared" si="5"/>
        <v>3</v>
      </c>
      <c r="C26" s="151">
        <v>1</v>
      </c>
      <c r="D26" s="151">
        <v>2</v>
      </c>
      <c r="E26" s="152">
        <f t="shared" si="3"/>
        <v>0.66666666666666663</v>
      </c>
      <c r="F26" s="151">
        <v>0</v>
      </c>
      <c r="G26" s="151">
        <v>0</v>
      </c>
      <c r="H26" s="151">
        <v>0</v>
      </c>
      <c r="I26" s="151">
        <v>0</v>
      </c>
      <c r="J26" s="151">
        <v>0</v>
      </c>
      <c r="K26" s="151">
        <v>0</v>
      </c>
      <c r="L26" s="151">
        <v>0</v>
      </c>
      <c r="M26" s="150">
        <f t="shared" si="6"/>
        <v>0</v>
      </c>
      <c r="N26" s="151">
        <v>3</v>
      </c>
      <c r="O26" s="153">
        <f t="shared" si="7"/>
        <v>0</v>
      </c>
      <c r="P26" s="151">
        <v>0</v>
      </c>
      <c r="Q26" s="151">
        <v>0</v>
      </c>
      <c r="R26" s="77"/>
    </row>
    <row r="27" spans="1:18" x14ac:dyDescent="0.55000000000000004">
      <c r="A27" s="178" t="s">
        <v>38</v>
      </c>
      <c r="B27" s="150">
        <f t="shared" si="5"/>
        <v>2</v>
      </c>
      <c r="C27" s="151">
        <v>1</v>
      </c>
      <c r="D27" s="151">
        <v>1</v>
      </c>
      <c r="E27" s="152">
        <f t="shared" si="3"/>
        <v>0.5</v>
      </c>
      <c r="F27" s="151">
        <v>0</v>
      </c>
      <c r="G27" s="151">
        <v>0</v>
      </c>
      <c r="H27" s="151">
        <v>0</v>
      </c>
      <c r="I27" s="151">
        <v>0</v>
      </c>
      <c r="J27" s="151">
        <v>1</v>
      </c>
      <c r="K27" s="151">
        <v>0</v>
      </c>
      <c r="L27" s="151">
        <v>0</v>
      </c>
      <c r="M27" s="150">
        <f t="shared" si="6"/>
        <v>1</v>
      </c>
      <c r="N27" s="151">
        <v>1</v>
      </c>
      <c r="O27" s="153">
        <f t="shared" si="7"/>
        <v>0.5</v>
      </c>
      <c r="P27" s="151">
        <v>0</v>
      </c>
      <c r="Q27" s="151">
        <v>0</v>
      </c>
      <c r="R27" s="77"/>
    </row>
    <row r="28" spans="1:18" x14ac:dyDescent="0.55000000000000004">
      <c r="A28" s="176" t="s">
        <v>39</v>
      </c>
      <c r="B28" s="150">
        <f>C28+D28</f>
        <v>14</v>
      </c>
      <c r="C28" s="154">
        <v>6</v>
      </c>
      <c r="D28" s="150">
        <v>8</v>
      </c>
      <c r="E28" s="153">
        <f>D28/B28</f>
        <v>0.5714285714285714</v>
      </c>
      <c r="F28" s="151">
        <v>0</v>
      </c>
      <c r="G28" s="151">
        <v>1</v>
      </c>
      <c r="H28" s="151">
        <v>1</v>
      </c>
      <c r="I28" s="151">
        <v>0</v>
      </c>
      <c r="J28" s="151">
        <v>3</v>
      </c>
      <c r="K28" s="151">
        <v>0</v>
      </c>
      <c r="L28" s="150">
        <v>2</v>
      </c>
      <c r="M28" s="150">
        <f>SUM(F28:L28)</f>
        <v>7</v>
      </c>
      <c r="N28" s="150">
        <v>4</v>
      </c>
      <c r="O28" s="153">
        <f>M28/(M28+N28)</f>
        <v>0.63636363636363635</v>
      </c>
      <c r="P28" s="150">
        <v>3</v>
      </c>
      <c r="Q28" s="150">
        <v>0</v>
      </c>
      <c r="R28" s="77"/>
    </row>
    <row r="29" spans="1:18" x14ac:dyDescent="0.55000000000000004">
      <c r="A29" s="176" t="s">
        <v>40</v>
      </c>
      <c r="B29" s="150">
        <f t="shared" si="5"/>
        <v>2</v>
      </c>
      <c r="C29" s="151">
        <v>2</v>
      </c>
      <c r="D29" s="151">
        <v>0</v>
      </c>
      <c r="E29" s="152">
        <f t="shared" si="3"/>
        <v>0</v>
      </c>
      <c r="F29" s="151">
        <v>0</v>
      </c>
      <c r="G29" s="151">
        <v>0</v>
      </c>
      <c r="H29" s="151">
        <v>0</v>
      </c>
      <c r="I29" s="151">
        <v>0</v>
      </c>
      <c r="J29" s="151">
        <v>0</v>
      </c>
      <c r="K29" s="151">
        <v>0</v>
      </c>
      <c r="L29" s="151">
        <v>0</v>
      </c>
      <c r="M29" s="150">
        <f t="shared" si="6"/>
        <v>0</v>
      </c>
      <c r="N29" s="151">
        <v>1</v>
      </c>
      <c r="O29" s="153">
        <f t="shared" si="7"/>
        <v>0</v>
      </c>
      <c r="P29" s="151">
        <v>0</v>
      </c>
      <c r="Q29" s="151">
        <v>1</v>
      </c>
      <c r="R29" s="77"/>
    </row>
    <row r="30" spans="1:18" x14ac:dyDescent="0.55000000000000004">
      <c r="A30" s="178" t="s">
        <v>41</v>
      </c>
      <c r="B30" s="150">
        <f t="shared" si="5"/>
        <v>0</v>
      </c>
      <c r="C30" s="151">
        <v>0</v>
      </c>
      <c r="D30" s="151">
        <v>0</v>
      </c>
      <c r="E30" s="152" t="e">
        <f t="shared" si="3"/>
        <v>#DIV/0!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0">
        <f t="shared" si="6"/>
        <v>0</v>
      </c>
      <c r="N30" s="151">
        <v>0</v>
      </c>
      <c r="O30" s="153" t="e">
        <f t="shared" si="7"/>
        <v>#DIV/0!</v>
      </c>
      <c r="P30" s="151">
        <v>0</v>
      </c>
      <c r="Q30" s="151">
        <v>0</v>
      </c>
      <c r="R30" s="77"/>
    </row>
    <row r="31" spans="1:18" x14ac:dyDescent="0.55000000000000004">
      <c r="A31" s="178" t="s">
        <v>42</v>
      </c>
      <c r="B31" s="150">
        <f t="shared" si="5"/>
        <v>28</v>
      </c>
      <c r="C31" s="151">
        <v>9</v>
      </c>
      <c r="D31" s="151">
        <v>19</v>
      </c>
      <c r="E31" s="152">
        <f t="shared" si="3"/>
        <v>0.6785714285714286</v>
      </c>
      <c r="F31" s="151">
        <v>0</v>
      </c>
      <c r="G31" s="151">
        <v>3</v>
      </c>
      <c r="H31" s="151">
        <v>1</v>
      </c>
      <c r="I31" s="151">
        <v>0</v>
      </c>
      <c r="J31" s="151">
        <v>3</v>
      </c>
      <c r="K31" s="151">
        <v>0</v>
      </c>
      <c r="L31" s="151">
        <v>0</v>
      </c>
      <c r="M31" s="150">
        <f t="shared" si="6"/>
        <v>7</v>
      </c>
      <c r="N31" s="151">
        <v>21</v>
      </c>
      <c r="O31" s="153">
        <f t="shared" si="7"/>
        <v>0.25</v>
      </c>
      <c r="P31" s="151">
        <v>0</v>
      </c>
      <c r="Q31" s="151">
        <v>0</v>
      </c>
      <c r="R31" s="77"/>
    </row>
    <row r="32" spans="1:18" x14ac:dyDescent="0.55000000000000004">
      <c r="A32" s="178" t="s">
        <v>43</v>
      </c>
      <c r="B32" s="150">
        <f t="shared" si="5"/>
        <v>1</v>
      </c>
      <c r="C32" s="151">
        <v>1</v>
      </c>
      <c r="D32" s="151">
        <v>0</v>
      </c>
      <c r="E32" s="152">
        <f>D32/B32</f>
        <v>0</v>
      </c>
      <c r="F32" s="151">
        <v>0</v>
      </c>
      <c r="G32" s="151">
        <v>0</v>
      </c>
      <c r="H32" s="151">
        <v>0</v>
      </c>
      <c r="I32" s="151">
        <v>0</v>
      </c>
      <c r="J32" s="151">
        <v>0</v>
      </c>
      <c r="K32" s="151">
        <v>0</v>
      </c>
      <c r="L32" s="151">
        <v>0</v>
      </c>
      <c r="M32" s="150">
        <f t="shared" si="6"/>
        <v>0</v>
      </c>
      <c r="N32" s="151">
        <v>0</v>
      </c>
      <c r="O32" s="153" t="e">
        <f t="shared" si="7"/>
        <v>#DIV/0!</v>
      </c>
      <c r="P32" s="151">
        <v>0</v>
      </c>
      <c r="Q32" s="151">
        <v>1</v>
      </c>
      <c r="R32" s="77"/>
    </row>
    <row r="33" spans="1:18" x14ac:dyDescent="0.55000000000000004">
      <c r="A33" s="178" t="s">
        <v>44</v>
      </c>
      <c r="B33" s="150">
        <f t="shared" si="5"/>
        <v>1</v>
      </c>
      <c r="C33" s="151">
        <v>1</v>
      </c>
      <c r="D33" s="151">
        <v>0</v>
      </c>
      <c r="E33" s="152">
        <f t="shared" si="3"/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0">
        <f t="shared" si="6"/>
        <v>0</v>
      </c>
      <c r="N33" s="151">
        <v>1</v>
      </c>
      <c r="O33" s="153">
        <f t="shared" si="7"/>
        <v>0</v>
      </c>
      <c r="P33" s="151">
        <v>0</v>
      </c>
      <c r="Q33" s="151">
        <v>0</v>
      </c>
      <c r="R33" s="77"/>
    </row>
    <row r="34" spans="1:18" x14ac:dyDescent="0.55000000000000004">
      <c r="A34" s="187" t="s">
        <v>212</v>
      </c>
      <c r="B34" s="150">
        <f t="shared" ref="B34:B36" si="16">C34+D34</f>
        <v>16</v>
      </c>
      <c r="C34" s="154">
        <v>6</v>
      </c>
      <c r="D34" s="150">
        <v>10</v>
      </c>
      <c r="E34" s="153">
        <f>D34/B34</f>
        <v>0.625</v>
      </c>
      <c r="F34" s="151">
        <v>0</v>
      </c>
      <c r="G34" s="151">
        <v>0</v>
      </c>
      <c r="H34" s="151">
        <v>1</v>
      </c>
      <c r="I34" s="151">
        <v>0</v>
      </c>
      <c r="J34" s="151">
        <v>1</v>
      </c>
      <c r="K34" s="151">
        <v>0</v>
      </c>
      <c r="L34" s="150">
        <v>1</v>
      </c>
      <c r="M34" s="150">
        <f>SUM(F34:L34)</f>
        <v>3</v>
      </c>
      <c r="N34" s="150">
        <v>13</v>
      </c>
      <c r="O34" s="153">
        <f>M34/(M34+N34)</f>
        <v>0.1875</v>
      </c>
      <c r="P34" s="150">
        <v>0</v>
      </c>
      <c r="Q34" s="150">
        <v>0</v>
      </c>
      <c r="R34" s="77"/>
    </row>
    <row r="35" spans="1:18" x14ac:dyDescent="0.55000000000000004">
      <c r="A35" s="171" t="s">
        <v>213</v>
      </c>
      <c r="B35" s="150">
        <f t="shared" si="16"/>
        <v>9</v>
      </c>
      <c r="C35" s="162">
        <v>1</v>
      </c>
      <c r="D35" s="163">
        <v>8</v>
      </c>
      <c r="E35" s="153">
        <f>D35/B35</f>
        <v>0.88888888888888884</v>
      </c>
      <c r="F35" s="162">
        <v>0</v>
      </c>
      <c r="G35" s="162">
        <v>0</v>
      </c>
      <c r="H35" s="163">
        <v>0</v>
      </c>
      <c r="I35" s="163">
        <v>0</v>
      </c>
      <c r="J35" s="163">
        <v>1</v>
      </c>
      <c r="K35" s="163">
        <v>0</v>
      </c>
      <c r="L35" s="163">
        <v>1</v>
      </c>
      <c r="M35" s="150">
        <f>SUM(F35:L35)</f>
        <v>2</v>
      </c>
      <c r="N35" s="163">
        <v>7</v>
      </c>
      <c r="O35" s="153">
        <f>M35/(M35+N35)</f>
        <v>0.22222222222222221</v>
      </c>
      <c r="P35" s="163">
        <v>0</v>
      </c>
      <c r="Q35" s="163">
        <v>0</v>
      </c>
      <c r="R35" s="77"/>
    </row>
    <row r="36" spans="1:18" x14ac:dyDescent="0.55000000000000004">
      <c r="A36" s="176" t="s">
        <v>216</v>
      </c>
      <c r="B36" s="150">
        <f t="shared" si="16"/>
        <v>4</v>
      </c>
      <c r="C36" s="154">
        <v>2</v>
      </c>
      <c r="D36" s="150">
        <v>2</v>
      </c>
      <c r="E36" s="153">
        <f>D36/B36</f>
        <v>0.5</v>
      </c>
      <c r="F36" s="151">
        <v>0</v>
      </c>
      <c r="G36" s="151">
        <v>0</v>
      </c>
      <c r="H36" s="151">
        <v>0</v>
      </c>
      <c r="I36" s="151">
        <v>0</v>
      </c>
      <c r="J36" s="151">
        <v>0</v>
      </c>
      <c r="K36" s="151">
        <v>0</v>
      </c>
      <c r="L36" s="150">
        <v>0</v>
      </c>
      <c r="M36" s="150">
        <f>SUM(F36:L36)</f>
        <v>0</v>
      </c>
      <c r="N36" s="150">
        <v>3</v>
      </c>
      <c r="O36" s="153">
        <f>M36/(M36+N36)</f>
        <v>0</v>
      </c>
      <c r="P36" s="150">
        <v>1</v>
      </c>
      <c r="Q36" s="150">
        <v>0</v>
      </c>
      <c r="R36" s="77"/>
    </row>
    <row r="37" spans="1:18" x14ac:dyDescent="0.55000000000000004">
      <c r="A37" s="178" t="s">
        <v>45</v>
      </c>
      <c r="B37" s="150">
        <f t="shared" ref="B37" si="17">C37+D37</f>
        <v>2</v>
      </c>
      <c r="C37" s="151">
        <v>0</v>
      </c>
      <c r="D37" s="151">
        <v>2</v>
      </c>
      <c r="E37" s="152">
        <f t="shared" ref="E37" si="18">D37/B37</f>
        <v>1</v>
      </c>
      <c r="F37" s="151">
        <v>0</v>
      </c>
      <c r="G37" s="151">
        <v>0</v>
      </c>
      <c r="H37" s="151">
        <v>0</v>
      </c>
      <c r="I37" s="151">
        <v>0</v>
      </c>
      <c r="J37" s="151">
        <v>0</v>
      </c>
      <c r="K37" s="151">
        <v>0</v>
      </c>
      <c r="L37" s="150">
        <v>0</v>
      </c>
      <c r="M37" s="150">
        <f>F37+G37+H37+I37+J37+L37</f>
        <v>0</v>
      </c>
      <c r="N37" s="151">
        <v>2</v>
      </c>
      <c r="O37" s="153">
        <f t="shared" ref="O37" si="19">M37/(M37+N37)</f>
        <v>0</v>
      </c>
      <c r="P37" s="151">
        <v>0</v>
      </c>
      <c r="Q37" s="150">
        <v>0</v>
      </c>
      <c r="R37" s="77"/>
    </row>
    <row r="38" spans="1:18" x14ac:dyDescent="0.55000000000000004">
      <c r="A38" s="177" t="s">
        <v>46</v>
      </c>
      <c r="B38" s="155">
        <f>C38+D38</f>
        <v>192</v>
      </c>
      <c r="C38" s="158">
        <f>C10+C11+C12+C13+C14+C15+C16+C18+C19+C20+C21+C22+C23+C28+C29+C34+C36</f>
        <v>78</v>
      </c>
      <c r="D38" s="158">
        <f>D10+D11+D12+D13+D14+D15+D16+D18+D19+D20+D21+D22+D23+D28+D29+D34+D36</f>
        <v>114</v>
      </c>
      <c r="E38" s="156">
        <f>D38/B38</f>
        <v>0.59375</v>
      </c>
      <c r="F38" s="155">
        <f>SUM(F10:F16)+F18+F19+F20+F21+F22+F23+F28+F29+F34+F36</f>
        <v>0</v>
      </c>
      <c r="G38" s="155">
        <f t="shared" ref="G38:L38" si="20">SUM(G10:G16)+G18+G19+G20+G21+G22+G23+G28+G29+G34+G36</f>
        <v>9</v>
      </c>
      <c r="H38" s="155">
        <f t="shared" si="20"/>
        <v>13</v>
      </c>
      <c r="I38" s="155">
        <f t="shared" si="20"/>
        <v>3</v>
      </c>
      <c r="J38" s="155">
        <f t="shared" si="20"/>
        <v>12</v>
      </c>
      <c r="K38" s="155">
        <f t="shared" si="20"/>
        <v>1</v>
      </c>
      <c r="L38" s="155">
        <f t="shared" si="20"/>
        <v>9</v>
      </c>
      <c r="M38" s="155">
        <f>SUM(F38:L38)</f>
        <v>47</v>
      </c>
      <c r="N38" s="155">
        <f>+N10+N11+N12+N13+N14+N15+N16+N18+N19+N20+N21+N22+N23+N28+N29+N34+N36</f>
        <v>117</v>
      </c>
      <c r="O38" s="157">
        <f t="shared" si="7"/>
        <v>0.28658536585365851</v>
      </c>
      <c r="P38" s="155">
        <f>SUM(P10:P16)+P18+P19+P20+P21+P22+P23+P28+P29+P34+P36</f>
        <v>23</v>
      </c>
      <c r="Q38" s="155">
        <f>SUM(Q10:Q16)+Q18+Q19+Q20+Q21+Q22+Q23+Q28+Q29+Q34+Q36</f>
        <v>5</v>
      </c>
      <c r="R38" s="77"/>
    </row>
    <row r="39" spans="1:18" x14ac:dyDescent="0.55000000000000004">
      <c r="A39" s="176" t="s">
        <v>47</v>
      </c>
      <c r="B39" s="150">
        <f t="shared" ref="B39:B101" si="21">C39+D39</f>
        <v>2</v>
      </c>
      <c r="C39" s="151">
        <v>0</v>
      </c>
      <c r="D39" s="151">
        <v>2</v>
      </c>
      <c r="E39" s="152">
        <f t="shared" si="3"/>
        <v>1</v>
      </c>
      <c r="F39" s="151">
        <v>0</v>
      </c>
      <c r="G39" s="151">
        <v>0</v>
      </c>
      <c r="H39" s="151">
        <v>0</v>
      </c>
      <c r="I39" s="151">
        <v>0</v>
      </c>
      <c r="J39" s="151">
        <v>0</v>
      </c>
      <c r="K39" s="151">
        <v>0</v>
      </c>
      <c r="L39" s="151">
        <v>0</v>
      </c>
      <c r="M39" s="150">
        <f>F39+G39+H39+I39+J39+L39</f>
        <v>0</v>
      </c>
      <c r="N39" s="151">
        <v>2</v>
      </c>
      <c r="O39" s="153">
        <f t="shared" si="7"/>
        <v>0</v>
      </c>
      <c r="P39" s="150">
        <v>0</v>
      </c>
      <c r="Q39" s="150">
        <v>0</v>
      </c>
      <c r="R39" s="77"/>
    </row>
    <row r="40" spans="1:18" x14ac:dyDescent="0.55000000000000004">
      <c r="A40" s="176" t="s">
        <v>48</v>
      </c>
      <c r="B40" s="150">
        <f>C40+D40</f>
        <v>5</v>
      </c>
      <c r="C40" s="154">
        <v>0</v>
      </c>
      <c r="D40" s="150">
        <v>5</v>
      </c>
      <c r="E40" s="153">
        <f>D40/B40</f>
        <v>1</v>
      </c>
      <c r="F40" s="154">
        <v>0</v>
      </c>
      <c r="G40" s="154">
        <v>0</v>
      </c>
      <c r="H40" s="150">
        <v>1</v>
      </c>
      <c r="I40" s="150">
        <v>0</v>
      </c>
      <c r="J40" s="150">
        <v>1</v>
      </c>
      <c r="K40" s="150">
        <v>0</v>
      </c>
      <c r="L40" s="150">
        <v>0</v>
      </c>
      <c r="M40" s="150">
        <f>SUM(F40:L40)</f>
        <v>2</v>
      </c>
      <c r="N40" s="150">
        <v>1</v>
      </c>
      <c r="O40" s="153">
        <f>M40/(M40+N40)</f>
        <v>0.66666666666666663</v>
      </c>
      <c r="P40" s="150">
        <v>1</v>
      </c>
      <c r="Q40" s="150">
        <v>1</v>
      </c>
      <c r="R40" s="77"/>
    </row>
    <row r="41" spans="1:18" x14ac:dyDescent="0.55000000000000004">
      <c r="A41" s="176" t="s">
        <v>217</v>
      </c>
      <c r="B41" s="150">
        <f t="shared" ref="B41" si="22">C41+D41</f>
        <v>5</v>
      </c>
      <c r="C41" s="154">
        <v>0</v>
      </c>
      <c r="D41" s="150">
        <v>5</v>
      </c>
      <c r="E41" s="153">
        <f>D41/B41</f>
        <v>1</v>
      </c>
      <c r="F41" s="154">
        <v>0</v>
      </c>
      <c r="G41" s="154">
        <v>0</v>
      </c>
      <c r="H41" s="150">
        <v>1</v>
      </c>
      <c r="I41" s="150">
        <v>0</v>
      </c>
      <c r="J41" s="150">
        <v>0</v>
      </c>
      <c r="K41" s="150">
        <v>0</v>
      </c>
      <c r="L41" s="150">
        <v>0</v>
      </c>
      <c r="M41" s="150">
        <f>SUM(F41:L41)</f>
        <v>1</v>
      </c>
      <c r="N41" s="150">
        <v>4</v>
      </c>
      <c r="O41" s="153">
        <f>M41/(M41+N41)</f>
        <v>0.2</v>
      </c>
      <c r="P41" s="150">
        <v>0</v>
      </c>
      <c r="Q41" s="150">
        <v>0</v>
      </c>
      <c r="R41" s="77"/>
    </row>
    <row r="42" spans="1:18" x14ac:dyDescent="0.55000000000000004">
      <c r="A42" s="176" t="s">
        <v>49</v>
      </c>
      <c r="B42" s="150">
        <f t="shared" si="21"/>
        <v>2</v>
      </c>
      <c r="C42" s="151">
        <v>0</v>
      </c>
      <c r="D42" s="151">
        <v>2</v>
      </c>
      <c r="E42" s="152">
        <f>D42/B42</f>
        <v>1</v>
      </c>
      <c r="F42" s="151">
        <v>0</v>
      </c>
      <c r="G42" s="151">
        <v>0</v>
      </c>
      <c r="H42" s="151">
        <v>0</v>
      </c>
      <c r="I42" s="151">
        <v>0</v>
      </c>
      <c r="J42" s="151">
        <v>0</v>
      </c>
      <c r="K42" s="151">
        <v>0</v>
      </c>
      <c r="L42" s="151">
        <v>0</v>
      </c>
      <c r="M42" s="150">
        <f>F42+G42+H42+I42+J42+L42</f>
        <v>0</v>
      </c>
      <c r="N42" s="151">
        <v>1</v>
      </c>
      <c r="O42" s="153">
        <f t="shared" si="7"/>
        <v>0</v>
      </c>
      <c r="P42" s="150">
        <v>1</v>
      </c>
      <c r="Q42" s="150">
        <v>0</v>
      </c>
      <c r="R42" s="77"/>
    </row>
    <row r="43" spans="1:18" s="80" customFormat="1" x14ac:dyDescent="0.55000000000000004">
      <c r="A43" s="180" t="s">
        <v>50</v>
      </c>
      <c r="B43" s="160">
        <f t="shared" si="21"/>
        <v>14</v>
      </c>
      <c r="C43" s="160">
        <f>C39+C42+C40+C41</f>
        <v>0</v>
      </c>
      <c r="D43" s="160">
        <f>D39+D42+D40+D41</f>
        <v>14</v>
      </c>
      <c r="E43" s="159">
        <f>D43/B43</f>
        <v>1</v>
      </c>
      <c r="F43" s="196">
        <f>SUM(F39:F42)</f>
        <v>0</v>
      </c>
      <c r="G43" s="196">
        <f t="shared" ref="G43:L43" si="23">SUM(G39:G42)</f>
        <v>0</v>
      </c>
      <c r="H43" s="196">
        <f t="shared" si="23"/>
        <v>2</v>
      </c>
      <c r="I43" s="196">
        <f t="shared" si="23"/>
        <v>0</v>
      </c>
      <c r="J43" s="196">
        <f t="shared" si="23"/>
        <v>1</v>
      </c>
      <c r="K43" s="196">
        <f t="shared" si="23"/>
        <v>0</v>
      </c>
      <c r="L43" s="196">
        <f t="shared" si="23"/>
        <v>0</v>
      </c>
      <c r="M43" s="160">
        <f>SUM(M39:M42)</f>
        <v>3</v>
      </c>
      <c r="N43" s="196">
        <f>SUM(N39:N42)</f>
        <v>8</v>
      </c>
      <c r="O43" s="161">
        <f t="shared" si="7"/>
        <v>0.27272727272727271</v>
      </c>
      <c r="P43" s="160">
        <f>SUM(P39:P42)</f>
        <v>2</v>
      </c>
      <c r="Q43" s="160">
        <f>SUM(Q39:Q42)</f>
        <v>1</v>
      </c>
      <c r="R43" s="197"/>
    </row>
    <row r="44" spans="1:18" x14ac:dyDescent="0.55000000000000004">
      <c r="A44" s="181" t="s">
        <v>51</v>
      </c>
      <c r="B44" s="155">
        <f>C44+D44</f>
        <v>227</v>
      </c>
      <c r="C44" s="155">
        <f>C9+C38+C43</f>
        <v>83</v>
      </c>
      <c r="D44" s="155">
        <f>D9+D38+D43</f>
        <v>144</v>
      </c>
      <c r="E44" s="156">
        <f t="shared" si="3"/>
        <v>0.63436123348017626</v>
      </c>
      <c r="F44" s="155">
        <f>F9+F38+F43</f>
        <v>1</v>
      </c>
      <c r="G44" s="155">
        <f>G9+G38+G43</f>
        <v>11</v>
      </c>
      <c r="H44" s="155">
        <f>H9+H38+H43</f>
        <v>15</v>
      </c>
      <c r="I44" s="155">
        <f>I9+I38+I43</f>
        <v>3</v>
      </c>
      <c r="J44" s="155">
        <f>J9+J38+J43</f>
        <v>15</v>
      </c>
      <c r="K44" s="155">
        <f>K9+K38+K43</f>
        <v>1</v>
      </c>
      <c r="L44" s="155">
        <f>L9+L38+L43</f>
        <v>10</v>
      </c>
      <c r="M44" s="155">
        <f t="shared" ref="M44:M74" si="24">F44+G44+H44+I44+J44+L44</f>
        <v>55</v>
      </c>
      <c r="N44" s="155">
        <f>N9+N38+N43</f>
        <v>136</v>
      </c>
      <c r="O44" s="157">
        <f t="shared" si="7"/>
        <v>0.2879581151832461</v>
      </c>
      <c r="P44" s="155">
        <f>P9+P38+P43</f>
        <v>29</v>
      </c>
      <c r="Q44" s="155">
        <f>Q9+Q38+Q43</f>
        <v>6</v>
      </c>
      <c r="R44" s="77"/>
    </row>
    <row r="45" spans="1:18" x14ac:dyDescent="0.55000000000000004">
      <c r="A45" s="175" t="s">
        <v>52</v>
      </c>
      <c r="B45" s="150"/>
      <c r="C45" s="160"/>
      <c r="D45" s="160"/>
      <c r="E45" s="152"/>
      <c r="F45" s="160"/>
      <c r="G45" s="160"/>
      <c r="H45" s="160"/>
      <c r="I45" s="160"/>
      <c r="J45" s="160"/>
      <c r="K45" s="160"/>
      <c r="L45" s="160"/>
      <c r="M45" s="150"/>
      <c r="N45" s="160"/>
      <c r="O45" s="153"/>
      <c r="P45" s="160"/>
      <c r="Q45" s="160"/>
      <c r="R45" s="77"/>
    </row>
    <row r="46" spans="1:18" x14ac:dyDescent="0.55000000000000004">
      <c r="A46" s="145" t="s">
        <v>53</v>
      </c>
      <c r="B46" s="150">
        <v>0</v>
      </c>
      <c r="C46" s="150">
        <v>0</v>
      </c>
      <c r="D46" s="150">
        <v>0</v>
      </c>
      <c r="E46" s="153" t="e">
        <f t="shared" si="3"/>
        <v>#DIV/0!</v>
      </c>
      <c r="F46" s="150">
        <v>0</v>
      </c>
      <c r="G46" s="150">
        <v>0</v>
      </c>
      <c r="H46" s="150">
        <v>0</v>
      </c>
      <c r="I46" s="150">
        <v>0</v>
      </c>
      <c r="J46" s="150">
        <v>0</v>
      </c>
      <c r="K46" s="150">
        <v>0</v>
      </c>
      <c r="L46" s="150">
        <v>0</v>
      </c>
      <c r="M46" s="150">
        <f>SUM(F46:L46)</f>
        <v>0</v>
      </c>
      <c r="N46" s="150">
        <v>0</v>
      </c>
      <c r="O46" s="153" t="e">
        <f t="shared" si="7"/>
        <v>#DIV/0!</v>
      </c>
      <c r="P46" s="150">
        <v>0</v>
      </c>
      <c r="Q46" s="160">
        <v>0</v>
      </c>
      <c r="R46" s="77"/>
    </row>
    <row r="47" spans="1:18" x14ac:dyDescent="0.55000000000000004">
      <c r="A47" s="179" t="s">
        <v>54</v>
      </c>
      <c r="B47" s="150">
        <f>C47+D47</f>
        <v>5</v>
      </c>
      <c r="C47" s="150">
        <v>3</v>
      </c>
      <c r="D47" s="150">
        <v>2</v>
      </c>
      <c r="E47" s="153">
        <f t="shared" si="3"/>
        <v>0.4</v>
      </c>
      <c r="F47" s="150">
        <v>0</v>
      </c>
      <c r="G47" s="150">
        <v>0</v>
      </c>
      <c r="H47" s="150">
        <v>0</v>
      </c>
      <c r="I47" s="150">
        <v>0</v>
      </c>
      <c r="J47" s="150">
        <v>0</v>
      </c>
      <c r="K47" s="150">
        <v>0</v>
      </c>
      <c r="L47" s="150">
        <v>0</v>
      </c>
      <c r="M47" s="150">
        <f t="shared" ref="M47:M63" si="25">SUM(F47:L47)</f>
        <v>0</v>
      </c>
      <c r="N47" s="150">
        <v>3</v>
      </c>
      <c r="O47" s="153">
        <f t="shared" si="7"/>
        <v>0</v>
      </c>
      <c r="P47" s="150">
        <v>2</v>
      </c>
      <c r="Q47" s="150">
        <v>0</v>
      </c>
      <c r="R47" s="77"/>
    </row>
    <row r="48" spans="1:18" x14ac:dyDescent="0.55000000000000004">
      <c r="A48" s="171" t="s">
        <v>55</v>
      </c>
      <c r="B48" s="150">
        <f t="shared" ref="B48:B63" si="26">C48+D48</f>
        <v>2</v>
      </c>
      <c r="C48" s="162">
        <v>2</v>
      </c>
      <c r="D48" s="163">
        <v>0</v>
      </c>
      <c r="E48" s="153">
        <f t="shared" si="3"/>
        <v>0</v>
      </c>
      <c r="F48" s="162">
        <v>0</v>
      </c>
      <c r="G48" s="162">
        <v>0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50">
        <v>0</v>
      </c>
      <c r="N48" s="163">
        <v>2</v>
      </c>
      <c r="O48" s="153">
        <f t="shared" si="7"/>
        <v>0</v>
      </c>
      <c r="P48" s="163">
        <v>0</v>
      </c>
      <c r="Q48" s="163">
        <v>0</v>
      </c>
      <c r="R48" s="77"/>
    </row>
    <row r="49" spans="1:18" x14ac:dyDescent="0.55000000000000004">
      <c r="A49" s="182" t="s">
        <v>56</v>
      </c>
      <c r="B49" s="150">
        <f t="shared" si="26"/>
        <v>3</v>
      </c>
      <c r="C49" s="162">
        <v>1</v>
      </c>
      <c r="D49" s="163">
        <v>2</v>
      </c>
      <c r="E49" s="153">
        <f t="shared" si="3"/>
        <v>0.66666666666666663</v>
      </c>
      <c r="F49" s="162">
        <v>0</v>
      </c>
      <c r="G49" s="162">
        <v>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50">
        <f t="shared" si="25"/>
        <v>0</v>
      </c>
      <c r="N49" s="163">
        <v>1</v>
      </c>
      <c r="O49" s="153">
        <f t="shared" si="7"/>
        <v>0</v>
      </c>
      <c r="P49" s="163">
        <v>2</v>
      </c>
      <c r="Q49" s="163">
        <v>0</v>
      </c>
      <c r="R49" s="77"/>
    </row>
    <row r="50" spans="1:18" x14ac:dyDescent="0.55000000000000004">
      <c r="A50" s="176" t="s">
        <v>57</v>
      </c>
      <c r="B50" s="150">
        <f t="shared" si="26"/>
        <v>0</v>
      </c>
      <c r="C50" s="154">
        <v>0</v>
      </c>
      <c r="D50" s="150">
        <v>0</v>
      </c>
      <c r="E50" s="153">
        <v>1</v>
      </c>
      <c r="F50" s="154">
        <v>0</v>
      </c>
      <c r="G50" s="154">
        <v>0</v>
      </c>
      <c r="H50" s="150">
        <v>0</v>
      </c>
      <c r="I50" s="150">
        <v>0</v>
      </c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3" t="s">
        <v>58</v>
      </c>
      <c r="P50" s="150">
        <v>0</v>
      </c>
      <c r="Q50" s="150">
        <v>0</v>
      </c>
      <c r="R50" s="77"/>
    </row>
    <row r="51" spans="1:18" x14ac:dyDescent="0.55000000000000004">
      <c r="A51" s="178" t="s">
        <v>59</v>
      </c>
      <c r="B51" s="150">
        <f t="shared" ref="B51" si="27">C51+D51</f>
        <v>1</v>
      </c>
      <c r="C51" s="154">
        <v>1</v>
      </c>
      <c r="D51" s="150">
        <v>0</v>
      </c>
      <c r="E51" s="153">
        <v>2</v>
      </c>
      <c r="F51" s="154">
        <v>0</v>
      </c>
      <c r="G51" s="154">
        <v>0</v>
      </c>
      <c r="H51" s="150">
        <v>0</v>
      </c>
      <c r="I51" s="150">
        <v>0</v>
      </c>
      <c r="J51" s="150">
        <v>0</v>
      </c>
      <c r="K51" s="150">
        <v>0</v>
      </c>
      <c r="L51" s="150">
        <v>0</v>
      </c>
      <c r="M51" s="150">
        <v>0</v>
      </c>
      <c r="N51" s="150">
        <v>0</v>
      </c>
      <c r="O51" s="153" t="s">
        <v>58</v>
      </c>
      <c r="P51" s="150">
        <v>0</v>
      </c>
      <c r="Q51" s="150">
        <v>1</v>
      </c>
      <c r="R51" s="77"/>
    </row>
    <row r="52" spans="1:18" x14ac:dyDescent="0.55000000000000004">
      <c r="A52" s="179" t="s">
        <v>60</v>
      </c>
      <c r="B52" s="150">
        <f t="shared" si="26"/>
        <v>4</v>
      </c>
      <c r="C52" s="150">
        <v>0</v>
      </c>
      <c r="D52" s="150">
        <v>4</v>
      </c>
      <c r="E52" s="153">
        <f t="shared" si="3"/>
        <v>1</v>
      </c>
      <c r="F52" s="150">
        <v>0</v>
      </c>
      <c r="G52" s="150">
        <v>0</v>
      </c>
      <c r="H52" s="150">
        <v>1</v>
      </c>
      <c r="I52" s="150">
        <v>0</v>
      </c>
      <c r="J52" s="150">
        <v>0</v>
      </c>
      <c r="K52" s="150">
        <v>0</v>
      </c>
      <c r="L52" s="150">
        <v>0</v>
      </c>
      <c r="M52" s="150">
        <f t="shared" si="25"/>
        <v>1</v>
      </c>
      <c r="N52" s="150">
        <v>3</v>
      </c>
      <c r="O52" s="153">
        <f t="shared" si="7"/>
        <v>0.25</v>
      </c>
      <c r="P52" s="150">
        <v>0</v>
      </c>
      <c r="Q52" s="150">
        <v>0</v>
      </c>
      <c r="R52" s="77"/>
    </row>
    <row r="53" spans="1:18" x14ac:dyDescent="0.55000000000000004">
      <c r="A53" s="178" t="s">
        <v>61</v>
      </c>
      <c r="B53" s="150">
        <f t="shared" si="26"/>
        <v>0</v>
      </c>
      <c r="C53" s="162">
        <v>0</v>
      </c>
      <c r="D53" s="163">
        <v>0</v>
      </c>
      <c r="E53" s="153" t="e">
        <f t="shared" si="3"/>
        <v>#DIV/0!</v>
      </c>
      <c r="F53" s="162">
        <v>0</v>
      </c>
      <c r="G53" s="162">
        <v>0</v>
      </c>
      <c r="H53" s="163">
        <v>0</v>
      </c>
      <c r="I53" s="163">
        <v>0</v>
      </c>
      <c r="J53" s="163">
        <v>0</v>
      </c>
      <c r="K53" s="163">
        <v>0</v>
      </c>
      <c r="L53" s="163">
        <v>0</v>
      </c>
      <c r="M53" s="150">
        <f t="shared" si="25"/>
        <v>0</v>
      </c>
      <c r="N53" s="163">
        <v>0</v>
      </c>
      <c r="O53" s="153" t="e">
        <f t="shared" si="7"/>
        <v>#DIV/0!</v>
      </c>
      <c r="P53" s="163">
        <v>0</v>
      </c>
      <c r="Q53" s="163">
        <v>0</v>
      </c>
      <c r="R53" s="77"/>
    </row>
    <row r="54" spans="1:18" x14ac:dyDescent="0.55000000000000004">
      <c r="A54" s="178" t="s">
        <v>62</v>
      </c>
      <c r="B54" s="150">
        <f t="shared" si="26"/>
        <v>1</v>
      </c>
      <c r="C54" s="162">
        <v>0</v>
      </c>
      <c r="D54" s="163">
        <v>1</v>
      </c>
      <c r="E54" s="153">
        <f t="shared" si="3"/>
        <v>1</v>
      </c>
      <c r="F54" s="162">
        <v>0</v>
      </c>
      <c r="G54" s="162">
        <v>0</v>
      </c>
      <c r="H54" s="163">
        <v>0</v>
      </c>
      <c r="I54" s="163">
        <v>0</v>
      </c>
      <c r="J54" s="163">
        <v>0</v>
      </c>
      <c r="K54" s="163">
        <v>0</v>
      </c>
      <c r="L54" s="163">
        <v>0</v>
      </c>
      <c r="M54" s="150">
        <f t="shared" si="25"/>
        <v>0</v>
      </c>
      <c r="N54" s="163">
        <v>1</v>
      </c>
      <c r="O54" s="153">
        <f t="shared" si="7"/>
        <v>0</v>
      </c>
      <c r="P54" s="163">
        <v>0</v>
      </c>
      <c r="Q54" s="163">
        <v>0</v>
      </c>
      <c r="R54" s="77"/>
    </row>
    <row r="55" spans="1:18" x14ac:dyDescent="0.55000000000000004">
      <c r="A55" s="178" t="s">
        <v>63</v>
      </c>
      <c r="B55" s="150">
        <f t="shared" si="26"/>
        <v>1</v>
      </c>
      <c r="C55" s="162">
        <v>0</v>
      </c>
      <c r="D55" s="163">
        <v>1</v>
      </c>
      <c r="E55" s="153">
        <f t="shared" si="3"/>
        <v>1</v>
      </c>
      <c r="F55" s="162">
        <v>0</v>
      </c>
      <c r="G55" s="162">
        <v>0</v>
      </c>
      <c r="H55" s="163">
        <v>1</v>
      </c>
      <c r="I55" s="163">
        <v>0</v>
      </c>
      <c r="J55" s="163">
        <v>0</v>
      </c>
      <c r="K55" s="163">
        <v>0</v>
      </c>
      <c r="L55" s="163">
        <v>0</v>
      </c>
      <c r="M55" s="150">
        <f t="shared" si="25"/>
        <v>1</v>
      </c>
      <c r="N55" s="163">
        <v>0</v>
      </c>
      <c r="O55" s="153">
        <f t="shared" si="7"/>
        <v>1</v>
      </c>
      <c r="P55" s="163">
        <v>0</v>
      </c>
      <c r="Q55" s="163">
        <v>0</v>
      </c>
      <c r="R55" s="77"/>
    </row>
    <row r="56" spans="1:18" x14ac:dyDescent="0.55000000000000004">
      <c r="A56" s="178" t="s">
        <v>64</v>
      </c>
      <c r="B56" s="150">
        <f t="shared" si="26"/>
        <v>1</v>
      </c>
      <c r="C56" s="162">
        <v>0</v>
      </c>
      <c r="D56" s="163">
        <v>1</v>
      </c>
      <c r="E56" s="153">
        <f t="shared" si="3"/>
        <v>1</v>
      </c>
      <c r="F56" s="162">
        <v>0</v>
      </c>
      <c r="G56" s="162">
        <v>0</v>
      </c>
      <c r="H56" s="163">
        <v>0</v>
      </c>
      <c r="I56" s="163">
        <v>0</v>
      </c>
      <c r="J56" s="163">
        <v>0</v>
      </c>
      <c r="K56" s="163">
        <v>0</v>
      </c>
      <c r="L56" s="163">
        <v>0</v>
      </c>
      <c r="M56" s="150">
        <f t="shared" si="25"/>
        <v>0</v>
      </c>
      <c r="N56" s="163">
        <v>1</v>
      </c>
      <c r="O56" s="153">
        <f t="shared" si="7"/>
        <v>0</v>
      </c>
      <c r="P56" s="163">
        <v>0</v>
      </c>
      <c r="Q56" s="163">
        <v>0</v>
      </c>
      <c r="R56" s="77"/>
    </row>
    <row r="57" spans="1:18" x14ac:dyDescent="0.55000000000000004">
      <c r="A57" s="178" t="s">
        <v>65</v>
      </c>
      <c r="B57" s="150">
        <f t="shared" si="26"/>
        <v>0</v>
      </c>
      <c r="C57" s="162">
        <v>0</v>
      </c>
      <c r="D57" s="163">
        <v>0</v>
      </c>
      <c r="E57" s="153" t="e">
        <f t="shared" si="3"/>
        <v>#DIV/0!</v>
      </c>
      <c r="F57" s="162">
        <v>0</v>
      </c>
      <c r="G57" s="162">
        <v>0</v>
      </c>
      <c r="H57" s="163">
        <v>0</v>
      </c>
      <c r="I57" s="163">
        <v>0</v>
      </c>
      <c r="J57" s="163">
        <v>0</v>
      </c>
      <c r="K57" s="163">
        <v>0</v>
      </c>
      <c r="L57" s="163">
        <v>0</v>
      </c>
      <c r="M57" s="150">
        <f t="shared" si="25"/>
        <v>0</v>
      </c>
      <c r="N57" s="163">
        <v>0</v>
      </c>
      <c r="O57" s="153" t="e">
        <f t="shared" si="7"/>
        <v>#DIV/0!</v>
      </c>
      <c r="P57" s="163">
        <v>0</v>
      </c>
      <c r="Q57" s="163">
        <v>0</v>
      </c>
      <c r="R57" s="77"/>
    </row>
    <row r="58" spans="1:18" x14ac:dyDescent="0.55000000000000004">
      <c r="A58" s="178" t="s">
        <v>66</v>
      </c>
      <c r="B58" s="150">
        <f t="shared" si="26"/>
        <v>1</v>
      </c>
      <c r="C58" s="162">
        <v>0</v>
      </c>
      <c r="D58" s="163">
        <v>1</v>
      </c>
      <c r="E58" s="153">
        <f t="shared" si="3"/>
        <v>1</v>
      </c>
      <c r="F58" s="162">
        <v>0</v>
      </c>
      <c r="G58" s="162">
        <v>0</v>
      </c>
      <c r="H58" s="163">
        <v>0</v>
      </c>
      <c r="I58" s="163">
        <v>0</v>
      </c>
      <c r="J58" s="163">
        <v>0</v>
      </c>
      <c r="K58" s="163">
        <v>0</v>
      </c>
      <c r="L58" s="163">
        <v>0</v>
      </c>
      <c r="M58" s="150">
        <f t="shared" si="25"/>
        <v>0</v>
      </c>
      <c r="N58" s="163">
        <v>1</v>
      </c>
      <c r="O58" s="153">
        <f t="shared" si="7"/>
        <v>0</v>
      </c>
      <c r="P58" s="163">
        <v>0</v>
      </c>
      <c r="Q58" s="163">
        <v>0</v>
      </c>
      <c r="R58" s="77"/>
    </row>
    <row r="59" spans="1:18" x14ac:dyDescent="0.55000000000000004">
      <c r="A59" s="176" t="s">
        <v>67</v>
      </c>
      <c r="B59" s="150">
        <f t="shared" ref="B59" si="28">C59+D59</f>
        <v>4</v>
      </c>
      <c r="C59" s="162">
        <v>2</v>
      </c>
      <c r="D59" s="150">
        <v>2</v>
      </c>
      <c r="E59" s="153">
        <f t="shared" ref="E59" si="29">D59/B59</f>
        <v>0.5</v>
      </c>
      <c r="F59" s="154">
        <v>0</v>
      </c>
      <c r="G59" s="154">
        <v>0</v>
      </c>
      <c r="H59" s="150">
        <v>0</v>
      </c>
      <c r="I59" s="150">
        <v>0</v>
      </c>
      <c r="J59" s="150">
        <v>0</v>
      </c>
      <c r="K59" s="150">
        <v>0</v>
      </c>
      <c r="L59" s="150">
        <v>0</v>
      </c>
      <c r="M59" s="150">
        <f t="shared" ref="M59" si="30">SUM(F59:L59)</f>
        <v>0</v>
      </c>
      <c r="N59" s="150">
        <v>2</v>
      </c>
      <c r="O59" s="153">
        <f t="shared" ref="O59" si="31">M59/(M59+N59)</f>
        <v>0</v>
      </c>
      <c r="P59" s="150">
        <v>1</v>
      </c>
      <c r="Q59" s="150">
        <v>1</v>
      </c>
      <c r="R59" s="77"/>
    </row>
    <row r="60" spans="1:18" x14ac:dyDescent="0.55000000000000004">
      <c r="A60" s="178" t="s">
        <v>68</v>
      </c>
      <c r="B60" s="150">
        <f t="shared" ref="B60:B61" si="32">C60+D60</f>
        <v>1</v>
      </c>
      <c r="C60" s="162">
        <v>0</v>
      </c>
      <c r="D60" s="150">
        <v>1</v>
      </c>
      <c r="E60" s="153">
        <f t="shared" ref="E60:E61" si="33">D60/B60</f>
        <v>1</v>
      </c>
      <c r="F60" s="162">
        <v>0</v>
      </c>
      <c r="G60" s="162">
        <v>0</v>
      </c>
      <c r="H60" s="162">
        <v>0</v>
      </c>
      <c r="I60" s="162">
        <v>0</v>
      </c>
      <c r="J60" s="162">
        <v>0</v>
      </c>
      <c r="K60" s="162">
        <v>0</v>
      </c>
      <c r="L60" s="162">
        <v>0</v>
      </c>
      <c r="M60" s="150">
        <f t="shared" ref="M60:M61" si="34">SUM(F60:L60)</f>
        <v>0</v>
      </c>
      <c r="N60" s="150">
        <v>1</v>
      </c>
      <c r="O60" s="153">
        <f t="shared" ref="O60:O61" si="35">M60/(M60+N60)</f>
        <v>0</v>
      </c>
      <c r="P60" s="162">
        <v>0</v>
      </c>
      <c r="Q60" s="162">
        <v>0</v>
      </c>
      <c r="R60" s="77"/>
    </row>
    <row r="61" spans="1:18" x14ac:dyDescent="0.55000000000000004">
      <c r="A61" s="178" t="s">
        <v>69</v>
      </c>
      <c r="B61" s="150">
        <f t="shared" si="32"/>
        <v>2</v>
      </c>
      <c r="C61" s="162">
        <v>1</v>
      </c>
      <c r="D61" s="162">
        <v>1</v>
      </c>
      <c r="E61" s="153">
        <f t="shared" si="33"/>
        <v>0.5</v>
      </c>
      <c r="F61" s="162">
        <v>0</v>
      </c>
      <c r="G61" s="162">
        <v>0</v>
      </c>
      <c r="H61" s="162">
        <v>0</v>
      </c>
      <c r="I61" s="162">
        <v>0</v>
      </c>
      <c r="J61" s="162">
        <v>0</v>
      </c>
      <c r="K61" s="162">
        <v>0</v>
      </c>
      <c r="L61" s="162">
        <v>0</v>
      </c>
      <c r="M61" s="150">
        <f t="shared" si="34"/>
        <v>0</v>
      </c>
      <c r="N61" s="150">
        <v>1</v>
      </c>
      <c r="O61" s="153">
        <f t="shared" si="35"/>
        <v>0</v>
      </c>
      <c r="P61" s="162">
        <v>1</v>
      </c>
      <c r="Q61" s="162">
        <v>0</v>
      </c>
      <c r="R61" s="77"/>
    </row>
    <row r="62" spans="1:18" x14ac:dyDescent="0.55000000000000004">
      <c r="A62" s="176" t="s">
        <v>70</v>
      </c>
      <c r="B62" s="150">
        <f t="shared" si="26"/>
        <v>6</v>
      </c>
      <c r="C62" s="162">
        <v>1</v>
      </c>
      <c r="D62" s="150">
        <v>5</v>
      </c>
      <c r="E62" s="153">
        <f t="shared" si="3"/>
        <v>0.83333333333333337</v>
      </c>
      <c r="F62" s="154">
        <v>0</v>
      </c>
      <c r="G62" s="154">
        <v>1</v>
      </c>
      <c r="H62" s="150">
        <v>0</v>
      </c>
      <c r="I62" s="150">
        <v>0</v>
      </c>
      <c r="J62" s="150">
        <v>0</v>
      </c>
      <c r="K62" s="150">
        <v>0</v>
      </c>
      <c r="L62" s="150">
        <v>0</v>
      </c>
      <c r="M62" s="150">
        <f t="shared" si="25"/>
        <v>1</v>
      </c>
      <c r="N62" s="150">
        <v>1</v>
      </c>
      <c r="O62" s="153">
        <f t="shared" si="7"/>
        <v>0.5</v>
      </c>
      <c r="P62" s="150">
        <v>3</v>
      </c>
      <c r="Q62" s="150">
        <v>1</v>
      </c>
      <c r="R62" s="77"/>
    </row>
    <row r="63" spans="1:18" x14ac:dyDescent="0.55000000000000004">
      <c r="A63" s="183" t="s">
        <v>71</v>
      </c>
      <c r="B63" s="150">
        <f t="shared" si="26"/>
        <v>0</v>
      </c>
      <c r="C63" s="162">
        <v>0</v>
      </c>
      <c r="D63" s="163">
        <v>0</v>
      </c>
      <c r="E63" s="153" t="e">
        <f t="shared" si="3"/>
        <v>#DIV/0!</v>
      </c>
      <c r="F63" s="162">
        <v>0</v>
      </c>
      <c r="G63" s="162">
        <v>0</v>
      </c>
      <c r="H63" s="163">
        <v>0</v>
      </c>
      <c r="I63" s="163">
        <v>0</v>
      </c>
      <c r="J63" s="163">
        <v>0</v>
      </c>
      <c r="K63" s="163">
        <v>0</v>
      </c>
      <c r="L63" s="163">
        <v>0</v>
      </c>
      <c r="M63" s="150">
        <f t="shared" si="25"/>
        <v>0</v>
      </c>
      <c r="N63" s="163">
        <v>0</v>
      </c>
      <c r="O63" s="153" t="e">
        <f t="shared" si="7"/>
        <v>#DIV/0!</v>
      </c>
      <c r="P63" s="163">
        <v>0</v>
      </c>
      <c r="Q63" s="163">
        <v>0</v>
      </c>
      <c r="R63" s="77"/>
    </row>
    <row r="64" spans="1:18" x14ac:dyDescent="0.55000000000000004">
      <c r="A64" s="177" t="s">
        <v>22</v>
      </c>
      <c r="B64" s="155">
        <f>C64+D64</f>
        <v>19</v>
      </c>
      <c r="C64" s="155">
        <f>C46+C47+C50+C52+C62+C59</f>
        <v>6</v>
      </c>
      <c r="D64" s="155">
        <f>D46+D47+D50+D52+D62+D59</f>
        <v>13</v>
      </c>
      <c r="E64" s="157">
        <f t="shared" si="3"/>
        <v>0.68421052631578949</v>
      </c>
      <c r="F64" s="155">
        <f>F46+F47+F50+F52+F62+F59</f>
        <v>0</v>
      </c>
      <c r="G64" s="155">
        <f t="shared" ref="G64:L64" si="36">G46+G47+G50+G52+G62+G59</f>
        <v>1</v>
      </c>
      <c r="H64" s="155">
        <f t="shared" si="36"/>
        <v>1</v>
      </c>
      <c r="I64" s="155">
        <f t="shared" si="36"/>
        <v>0</v>
      </c>
      <c r="J64" s="155">
        <f t="shared" si="36"/>
        <v>0</v>
      </c>
      <c r="K64" s="155">
        <f t="shared" si="36"/>
        <v>0</v>
      </c>
      <c r="L64" s="155">
        <f t="shared" si="36"/>
        <v>0</v>
      </c>
      <c r="M64" s="155">
        <f>SUM(F64:L64)</f>
        <v>2</v>
      </c>
      <c r="N64" s="155">
        <f>N46+N50+N47+N52+N62+N59</f>
        <v>9</v>
      </c>
      <c r="O64" s="157">
        <f t="shared" si="7"/>
        <v>0.18181818181818182</v>
      </c>
      <c r="P64" s="155">
        <f>P47+P46+P50+P52+P62+P59</f>
        <v>6</v>
      </c>
      <c r="Q64" s="155">
        <f>Q47+Q46+Q50+Q52+Q62+Q59</f>
        <v>2</v>
      </c>
      <c r="R64" s="77"/>
    </row>
    <row r="65" spans="1:18" x14ac:dyDescent="0.55000000000000004">
      <c r="A65" s="176" t="s">
        <v>72</v>
      </c>
      <c r="B65" s="150">
        <f t="shared" si="21"/>
        <v>1</v>
      </c>
      <c r="C65" s="154">
        <v>1</v>
      </c>
      <c r="D65" s="150">
        <v>0</v>
      </c>
      <c r="E65" s="153">
        <f t="shared" si="3"/>
        <v>0</v>
      </c>
      <c r="F65" s="154">
        <v>0</v>
      </c>
      <c r="G65" s="154">
        <v>0</v>
      </c>
      <c r="H65" s="150">
        <v>0</v>
      </c>
      <c r="I65" s="150">
        <v>0</v>
      </c>
      <c r="J65" s="150">
        <v>1</v>
      </c>
      <c r="K65" s="150">
        <v>0</v>
      </c>
      <c r="L65" s="150">
        <v>0</v>
      </c>
      <c r="M65" s="150">
        <f>SUM(F65:L65)</f>
        <v>1</v>
      </c>
      <c r="N65" s="150">
        <v>0</v>
      </c>
      <c r="O65" s="153">
        <f t="shared" si="7"/>
        <v>1</v>
      </c>
      <c r="P65" s="150">
        <v>0</v>
      </c>
      <c r="Q65" s="150">
        <v>0</v>
      </c>
      <c r="R65" s="77"/>
    </row>
    <row r="66" spans="1:18" x14ac:dyDescent="0.55000000000000004">
      <c r="A66" s="176" t="s">
        <v>73</v>
      </c>
      <c r="B66" s="150">
        <f t="shared" si="21"/>
        <v>5</v>
      </c>
      <c r="C66" s="154">
        <v>0</v>
      </c>
      <c r="D66" s="150">
        <v>5</v>
      </c>
      <c r="E66" s="153">
        <v>0.71399999999999997</v>
      </c>
      <c r="F66" s="154">
        <v>0</v>
      </c>
      <c r="G66" s="154">
        <v>1</v>
      </c>
      <c r="H66" s="150">
        <v>0</v>
      </c>
      <c r="I66" s="150">
        <v>0</v>
      </c>
      <c r="J66" s="150">
        <v>1</v>
      </c>
      <c r="K66" s="150">
        <v>0</v>
      </c>
      <c r="L66" s="150">
        <v>0</v>
      </c>
      <c r="M66" s="150">
        <v>0</v>
      </c>
      <c r="N66" s="150">
        <v>3</v>
      </c>
      <c r="O66" s="153">
        <v>0.33300000000000002</v>
      </c>
      <c r="P66" s="150">
        <v>0</v>
      </c>
      <c r="Q66" s="150">
        <v>0</v>
      </c>
      <c r="R66" s="77"/>
    </row>
    <row r="67" spans="1:18" x14ac:dyDescent="0.55000000000000004">
      <c r="A67" s="176" t="s">
        <v>74</v>
      </c>
      <c r="B67" s="150">
        <f>C67+D67</f>
        <v>0</v>
      </c>
      <c r="C67" s="154">
        <v>0</v>
      </c>
      <c r="D67" s="150">
        <v>0</v>
      </c>
      <c r="E67" s="153" t="e">
        <f t="shared" si="3"/>
        <v>#DIV/0!</v>
      </c>
      <c r="F67" s="154">
        <v>0</v>
      </c>
      <c r="G67" s="154">
        <v>0</v>
      </c>
      <c r="H67" s="150">
        <v>0</v>
      </c>
      <c r="I67" s="150">
        <v>0</v>
      </c>
      <c r="J67" s="150">
        <v>0</v>
      </c>
      <c r="K67" s="150">
        <v>0</v>
      </c>
      <c r="L67" s="150">
        <v>0</v>
      </c>
      <c r="M67" s="150">
        <f t="shared" ref="M67:M72" si="37">SUM(F67:L67)</f>
        <v>0</v>
      </c>
      <c r="N67" s="150">
        <v>0</v>
      </c>
      <c r="O67" s="153" t="e">
        <f t="shared" si="7"/>
        <v>#DIV/0!</v>
      </c>
      <c r="P67" s="150">
        <v>0</v>
      </c>
      <c r="Q67" s="150">
        <v>0</v>
      </c>
      <c r="R67" s="77"/>
    </row>
    <row r="68" spans="1:18" x14ac:dyDescent="0.55000000000000004">
      <c r="A68" s="176" t="s">
        <v>75</v>
      </c>
      <c r="B68" s="150">
        <f t="shared" si="21"/>
        <v>2</v>
      </c>
      <c r="C68" s="154">
        <v>0</v>
      </c>
      <c r="D68" s="150">
        <v>2</v>
      </c>
      <c r="E68" s="153">
        <f t="shared" si="3"/>
        <v>1</v>
      </c>
      <c r="F68" s="154">
        <v>0</v>
      </c>
      <c r="G68" s="154">
        <v>1</v>
      </c>
      <c r="H68" s="150">
        <v>0</v>
      </c>
      <c r="I68" s="150">
        <v>0</v>
      </c>
      <c r="J68" s="150">
        <v>0</v>
      </c>
      <c r="K68" s="150">
        <v>0</v>
      </c>
      <c r="L68" s="150">
        <v>0</v>
      </c>
      <c r="M68" s="150">
        <f t="shared" si="37"/>
        <v>1</v>
      </c>
      <c r="N68" s="150">
        <v>1</v>
      </c>
      <c r="O68" s="153">
        <f t="shared" si="7"/>
        <v>0.5</v>
      </c>
      <c r="P68" s="150">
        <v>0</v>
      </c>
      <c r="Q68" s="150">
        <v>0</v>
      </c>
      <c r="R68" s="77"/>
    </row>
    <row r="69" spans="1:18" x14ac:dyDescent="0.55000000000000004">
      <c r="A69" s="176" t="s">
        <v>76</v>
      </c>
      <c r="B69" s="150">
        <f t="shared" si="21"/>
        <v>39</v>
      </c>
      <c r="C69" s="154">
        <v>28</v>
      </c>
      <c r="D69" s="150">
        <v>11</v>
      </c>
      <c r="E69" s="153">
        <f t="shared" si="3"/>
        <v>0.28205128205128205</v>
      </c>
      <c r="F69" s="154">
        <v>0</v>
      </c>
      <c r="G69" s="154">
        <v>1</v>
      </c>
      <c r="H69" s="150">
        <v>0</v>
      </c>
      <c r="I69" s="150">
        <v>0</v>
      </c>
      <c r="J69" s="150">
        <v>0</v>
      </c>
      <c r="K69" s="150">
        <v>0</v>
      </c>
      <c r="L69" s="150">
        <v>0</v>
      </c>
      <c r="M69" s="150">
        <v>0</v>
      </c>
      <c r="N69" s="150">
        <v>1</v>
      </c>
      <c r="O69" s="153">
        <f t="shared" si="7"/>
        <v>0</v>
      </c>
      <c r="P69" s="150">
        <v>35</v>
      </c>
      <c r="Q69" s="150">
        <v>2</v>
      </c>
      <c r="R69" s="77"/>
    </row>
    <row r="70" spans="1:18" x14ac:dyDescent="0.55000000000000004">
      <c r="A70" s="177" t="s">
        <v>46</v>
      </c>
      <c r="B70" s="155">
        <f t="shared" si="21"/>
        <v>47</v>
      </c>
      <c r="C70" s="155">
        <f>C65+C66+C67+C68+C69</f>
        <v>29</v>
      </c>
      <c r="D70" s="155">
        <f>D65+D66+D67+D68+D69</f>
        <v>18</v>
      </c>
      <c r="E70" s="157">
        <f t="shared" si="3"/>
        <v>0.38297872340425532</v>
      </c>
      <c r="F70" s="155">
        <f>F65+F66+F67+F68+F69</f>
        <v>0</v>
      </c>
      <c r="G70" s="155">
        <f t="shared" ref="G70:L70" si="38">G65+G66+G67+G68+G69</f>
        <v>3</v>
      </c>
      <c r="H70" s="155">
        <f t="shared" si="38"/>
        <v>0</v>
      </c>
      <c r="I70" s="155">
        <f t="shared" si="38"/>
        <v>0</v>
      </c>
      <c r="J70" s="155">
        <f t="shared" si="38"/>
        <v>2</v>
      </c>
      <c r="K70" s="155">
        <f t="shared" si="38"/>
        <v>0</v>
      </c>
      <c r="L70" s="155">
        <f t="shared" si="38"/>
        <v>0</v>
      </c>
      <c r="M70" s="155">
        <f t="shared" si="37"/>
        <v>5</v>
      </c>
      <c r="N70" s="155">
        <f>N65+N66+N67+N68+N69</f>
        <v>5</v>
      </c>
      <c r="O70" s="157">
        <f t="shared" si="7"/>
        <v>0.5</v>
      </c>
      <c r="P70" s="155">
        <f>P65+P66+P67+P68+P69</f>
        <v>35</v>
      </c>
      <c r="Q70" s="155">
        <f>Q65+Q66+Q67+Q68+Q69</f>
        <v>2</v>
      </c>
      <c r="R70" s="77"/>
    </row>
    <row r="71" spans="1:18" x14ac:dyDescent="0.55000000000000004">
      <c r="A71" s="176" t="s">
        <v>77</v>
      </c>
      <c r="B71" s="150">
        <f>C71+D71</f>
        <v>0</v>
      </c>
      <c r="C71" s="154">
        <v>0</v>
      </c>
      <c r="D71" s="150">
        <v>0</v>
      </c>
      <c r="E71" s="153" t="e">
        <f t="shared" si="3"/>
        <v>#DIV/0!</v>
      </c>
      <c r="F71" s="154">
        <v>0</v>
      </c>
      <c r="G71" s="154">
        <v>0</v>
      </c>
      <c r="H71" s="154">
        <v>0</v>
      </c>
      <c r="I71" s="154">
        <v>0</v>
      </c>
      <c r="J71" s="154">
        <v>0</v>
      </c>
      <c r="K71" s="154">
        <v>0</v>
      </c>
      <c r="L71" s="154">
        <v>0</v>
      </c>
      <c r="M71" s="150">
        <f t="shared" si="37"/>
        <v>0</v>
      </c>
      <c r="N71" s="150">
        <v>0</v>
      </c>
      <c r="O71" s="153" t="e">
        <f t="shared" si="7"/>
        <v>#DIV/0!</v>
      </c>
      <c r="P71" s="150">
        <v>0</v>
      </c>
      <c r="Q71" s="150">
        <v>0</v>
      </c>
      <c r="R71" s="77"/>
    </row>
    <row r="72" spans="1:18" x14ac:dyDescent="0.55000000000000004">
      <c r="A72" s="176" t="s">
        <v>78</v>
      </c>
      <c r="B72" s="150">
        <f>C72+D72</f>
        <v>0</v>
      </c>
      <c r="C72" s="154">
        <v>0</v>
      </c>
      <c r="D72" s="150">
        <v>0</v>
      </c>
      <c r="E72" s="153" t="e">
        <f t="shared" si="3"/>
        <v>#DIV/0!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0">
        <f t="shared" si="37"/>
        <v>0</v>
      </c>
      <c r="N72" s="150">
        <v>0</v>
      </c>
      <c r="O72" s="153" t="e">
        <f t="shared" si="7"/>
        <v>#DIV/0!</v>
      </c>
      <c r="P72" s="150">
        <v>0</v>
      </c>
      <c r="Q72" s="150">
        <v>0</v>
      </c>
      <c r="R72" s="77"/>
    </row>
    <row r="73" spans="1:18" x14ac:dyDescent="0.55000000000000004">
      <c r="A73" s="180" t="s">
        <v>50</v>
      </c>
      <c r="B73" s="160">
        <f t="shared" si="21"/>
        <v>0</v>
      </c>
      <c r="C73" s="160">
        <f>C71+C72</f>
        <v>0</v>
      </c>
      <c r="D73" s="160">
        <f>D71+D72</f>
        <v>0</v>
      </c>
      <c r="E73" s="161" t="e">
        <f t="shared" si="3"/>
        <v>#DIV/0!</v>
      </c>
      <c r="F73" s="160">
        <f t="shared" ref="F73:L73" si="39">SUM(F71:F72)</f>
        <v>0</v>
      </c>
      <c r="G73" s="160">
        <f t="shared" si="39"/>
        <v>0</v>
      </c>
      <c r="H73" s="160">
        <f t="shared" si="39"/>
        <v>0</v>
      </c>
      <c r="I73" s="160">
        <f t="shared" si="39"/>
        <v>0</v>
      </c>
      <c r="J73" s="160">
        <f t="shared" si="39"/>
        <v>0</v>
      </c>
      <c r="K73" s="160">
        <f t="shared" si="39"/>
        <v>0</v>
      </c>
      <c r="L73" s="160">
        <f t="shared" si="39"/>
        <v>0</v>
      </c>
      <c r="M73" s="160">
        <f>F73+G73+H73+I73+J73+L73</f>
        <v>0</v>
      </c>
      <c r="N73" s="160">
        <f>SUM(N71:N72)</f>
        <v>0</v>
      </c>
      <c r="O73" s="161" t="e">
        <f t="shared" si="7"/>
        <v>#DIV/0!</v>
      </c>
      <c r="P73" s="160">
        <f>SUM(P71:P72)</f>
        <v>0</v>
      </c>
      <c r="Q73" s="160">
        <f>SUM(Q71:Q72)</f>
        <v>0</v>
      </c>
      <c r="R73" s="77"/>
    </row>
    <row r="74" spans="1:18" x14ac:dyDescent="0.55000000000000004">
      <c r="A74" s="181" t="s">
        <v>79</v>
      </c>
      <c r="B74" s="155">
        <f>C74+D74</f>
        <v>66</v>
      </c>
      <c r="C74" s="155">
        <f>C64+C70+C73</f>
        <v>35</v>
      </c>
      <c r="D74" s="155">
        <f>D64+D70+D73</f>
        <v>31</v>
      </c>
      <c r="E74" s="157">
        <f t="shared" si="3"/>
        <v>0.46969696969696972</v>
      </c>
      <c r="F74" s="164">
        <f>F64+F70+F73</f>
        <v>0</v>
      </c>
      <c r="G74" s="164">
        <f t="shared" ref="G74:L74" si="40">G64+G70+G73</f>
        <v>4</v>
      </c>
      <c r="H74" s="164">
        <f t="shared" si="40"/>
        <v>1</v>
      </c>
      <c r="I74" s="164">
        <f t="shared" si="40"/>
        <v>0</v>
      </c>
      <c r="J74" s="164">
        <f t="shared" si="40"/>
        <v>2</v>
      </c>
      <c r="K74" s="164">
        <f t="shared" si="40"/>
        <v>0</v>
      </c>
      <c r="L74" s="164">
        <f t="shared" si="40"/>
        <v>0</v>
      </c>
      <c r="M74" s="155">
        <f t="shared" si="24"/>
        <v>7</v>
      </c>
      <c r="N74" s="155">
        <f>N64+N70+N73</f>
        <v>14</v>
      </c>
      <c r="O74" s="157">
        <f t="shared" si="7"/>
        <v>0.33333333333333331</v>
      </c>
      <c r="P74" s="155">
        <f>P64+P70+P73</f>
        <v>41</v>
      </c>
      <c r="Q74" s="155">
        <f>Q64+Q70+Q73</f>
        <v>4</v>
      </c>
      <c r="R74" s="77"/>
    </row>
    <row r="75" spans="1:18" x14ac:dyDescent="0.55000000000000004">
      <c r="A75" s="175" t="s">
        <v>80</v>
      </c>
      <c r="B75" s="150"/>
      <c r="C75" s="165"/>
      <c r="D75" s="160"/>
      <c r="E75" s="153"/>
      <c r="F75" s="165"/>
      <c r="G75" s="165"/>
      <c r="H75" s="160"/>
      <c r="I75" s="160"/>
      <c r="J75" s="160"/>
      <c r="K75" s="160"/>
      <c r="L75" s="160"/>
      <c r="M75" s="150"/>
      <c r="N75" s="160"/>
      <c r="O75" s="153"/>
      <c r="P75" s="160"/>
      <c r="Q75" s="160"/>
      <c r="R75" s="77"/>
    </row>
    <row r="76" spans="1:18" x14ac:dyDescent="0.55000000000000004">
      <c r="A76" s="145" t="s">
        <v>81</v>
      </c>
      <c r="B76" s="150">
        <f>C76+D76</f>
        <v>6</v>
      </c>
      <c r="C76" s="154">
        <v>2</v>
      </c>
      <c r="D76" s="150">
        <v>4</v>
      </c>
      <c r="E76" s="153">
        <f>D76/B76</f>
        <v>0.66666666666666663</v>
      </c>
      <c r="F76" s="151">
        <v>0</v>
      </c>
      <c r="G76" s="151">
        <v>0</v>
      </c>
      <c r="H76" s="151">
        <v>0</v>
      </c>
      <c r="I76" s="151">
        <v>0</v>
      </c>
      <c r="J76" s="151">
        <v>0</v>
      </c>
      <c r="K76" s="151">
        <v>0</v>
      </c>
      <c r="L76" s="150">
        <v>0</v>
      </c>
      <c r="M76" s="150">
        <f>SUM(F76:L76)</f>
        <v>0</v>
      </c>
      <c r="N76" s="150">
        <v>0</v>
      </c>
      <c r="O76" s="153" t="e">
        <f>M76/(M76+N76)</f>
        <v>#DIV/0!</v>
      </c>
      <c r="P76" s="150">
        <v>4</v>
      </c>
      <c r="Q76" s="150">
        <v>2</v>
      </c>
      <c r="R76" s="77"/>
    </row>
    <row r="77" spans="1:18" x14ac:dyDescent="0.55000000000000004">
      <c r="A77" s="184" t="s">
        <v>22</v>
      </c>
      <c r="B77" s="155">
        <f t="shared" ref="B77" si="41">C77+D77</f>
        <v>6</v>
      </c>
      <c r="C77" s="164">
        <f>C76</f>
        <v>2</v>
      </c>
      <c r="D77" s="155">
        <f>D76</f>
        <v>4</v>
      </c>
      <c r="E77" s="166">
        <f>D77/B77</f>
        <v>0.66666666666666663</v>
      </c>
      <c r="F77" s="164">
        <f t="shared" ref="F77:Q77" si="42">F76</f>
        <v>0</v>
      </c>
      <c r="G77" s="164">
        <f t="shared" si="42"/>
        <v>0</v>
      </c>
      <c r="H77" s="155">
        <f t="shared" si="42"/>
        <v>0</v>
      </c>
      <c r="I77" s="155">
        <f t="shared" si="42"/>
        <v>0</v>
      </c>
      <c r="J77" s="155">
        <f t="shared" si="42"/>
        <v>0</v>
      </c>
      <c r="K77" s="155">
        <f t="shared" si="42"/>
        <v>0</v>
      </c>
      <c r="L77" s="155">
        <f t="shared" si="42"/>
        <v>0</v>
      </c>
      <c r="M77" s="155">
        <f t="shared" si="42"/>
        <v>0</v>
      </c>
      <c r="N77" s="155">
        <f t="shared" si="42"/>
        <v>0</v>
      </c>
      <c r="O77" s="166" t="e">
        <f t="shared" si="42"/>
        <v>#DIV/0!</v>
      </c>
      <c r="P77" s="155">
        <f t="shared" si="42"/>
        <v>4</v>
      </c>
      <c r="Q77" s="155">
        <f t="shared" si="42"/>
        <v>2</v>
      </c>
      <c r="R77" s="77"/>
    </row>
    <row r="78" spans="1:18" x14ac:dyDescent="0.55000000000000004">
      <c r="A78" s="176" t="s">
        <v>82</v>
      </c>
      <c r="B78" s="150">
        <f>C78+D78</f>
        <v>25</v>
      </c>
      <c r="C78" s="154">
        <v>11</v>
      </c>
      <c r="D78" s="150">
        <v>14</v>
      </c>
      <c r="E78" s="153">
        <f>D78/B78</f>
        <v>0.56000000000000005</v>
      </c>
      <c r="F78" s="154">
        <v>0</v>
      </c>
      <c r="G78" s="154">
        <v>6</v>
      </c>
      <c r="H78" s="150">
        <v>7</v>
      </c>
      <c r="I78" s="150">
        <v>1</v>
      </c>
      <c r="J78" s="150">
        <v>1</v>
      </c>
      <c r="K78" s="150">
        <v>0</v>
      </c>
      <c r="L78" s="150">
        <v>1</v>
      </c>
      <c r="M78" s="150">
        <f>SUM(F78:L78)</f>
        <v>16</v>
      </c>
      <c r="N78" s="150">
        <v>4</v>
      </c>
      <c r="O78" s="153">
        <f t="shared" si="7"/>
        <v>0.8</v>
      </c>
      <c r="P78" s="150">
        <v>3</v>
      </c>
      <c r="Q78" s="150">
        <v>2</v>
      </c>
      <c r="R78" s="77"/>
    </row>
    <row r="79" spans="1:18" x14ac:dyDescent="0.55000000000000004">
      <c r="A79" s="183" t="s">
        <v>83</v>
      </c>
      <c r="B79" s="150">
        <f t="shared" ref="B79:B93" si="43">C79+D79</f>
        <v>0</v>
      </c>
      <c r="C79" s="162">
        <v>0</v>
      </c>
      <c r="D79" s="163">
        <v>0</v>
      </c>
      <c r="E79" s="153" t="e">
        <f>D79/B79</f>
        <v>#DIV/0!</v>
      </c>
      <c r="F79" s="162">
        <v>0</v>
      </c>
      <c r="G79" s="162">
        <v>0</v>
      </c>
      <c r="H79" s="163">
        <v>0</v>
      </c>
      <c r="I79" s="163">
        <v>0</v>
      </c>
      <c r="J79" s="163">
        <v>0</v>
      </c>
      <c r="K79" s="163">
        <v>0</v>
      </c>
      <c r="L79" s="163">
        <v>0</v>
      </c>
      <c r="M79" s="150">
        <f t="shared" ref="M79:M100" si="44">SUM(F79:L79)</f>
        <v>0</v>
      </c>
      <c r="N79" s="163">
        <v>0</v>
      </c>
      <c r="O79" s="153" t="e">
        <f t="shared" si="7"/>
        <v>#DIV/0!</v>
      </c>
      <c r="P79" s="150">
        <v>0</v>
      </c>
      <c r="Q79" s="150">
        <v>0</v>
      </c>
      <c r="R79" s="77"/>
    </row>
    <row r="80" spans="1:18" x14ac:dyDescent="0.55000000000000004">
      <c r="A80" s="176" t="s">
        <v>84</v>
      </c>
      <c r="B80" s="150">
        <f t="shared" si="43"/>
        <v>142</v>
      </c>
      <c r="C80" s="154">
        <v>75</v>
      </c>
      <c r="D80" s="150">
        <v>67</v>
      </c>
      <c r="E80" s="153">
        <f t="shared" si="3"/>
        <v>0.47183098591549294</v>
      </c>
      <c r="F80" s="154">
        <v>0</v>
      </c>
      <c r="G80" s="154">
        <v>9</v>
      </c>
      <c r="H80" s="150">
        <v>16</v>
      </c>
      <c r="I80" s="150">
        <v>0</v>
      </c>
      <c r="J80" s="150">
        <v>17</v>
      </c>
      <c r="K80" s="150">
        <v>0</v>
      </c>
      <c r="L80" s="150">
        <v>1</v>
      </c>
      <c r="M80" s="150">
        <f t="shared" si="44"/>
        <v>43</v>
      </c>
      <c r="N80" s="150">
        <v>74</v>
      </c>
      <c r="O80" s="153">
        <f t="shared" si="7"/>
        <v>0.36752136752136755</v>
      </c>
      <c r="P80" s="150">
        <v>24</v>
      </c>
      <c r="Q80" s="150">
        <v>1</v>
      </c>
      <c r="R80" s="77"/>
    </row>
    <row r="81" spans="1:18" x14ac:dyDescent="0.55000000000000004">
      <c r="A81" s="178" t="s">
        <v>85</v>
      </c>
      <c r="B81" s="150">
        <f t="shared" si="43"/>
        <v>4</v>
      </c>
      <c r="C81" s="154">
        <v>1</v>
      </c>
      <c r="D81" s="150">
        <v>3</v>
      </c>
      <c r="E81" s="153">
        <f t="shared" si="3"/>
        <v>0.75</v>
      </c>
      <c r="F81" s="154">
        <v>0</v>
      </c>
      <c r="G81" s="154">
        <v>0</v>
      </c>
      <c r="H81" s="150">
        <v>0</v>
      </c>
      <c r="I81" s="150">
        <v>0</v>
      </c>
      <c r="J81" s="150">
        <v>0</v>
      </c>
      <c r="K81" s="150">
        <v>0</v>
      </c>
      <c r="L81" s="150">
        <v>0</v>
      </c>
      <c r="M81" s="150">
        <f t="shared" si="44"/>
        <v>0</v>
      </c>
      <c r="N81" s="150">
        <v>0</v>
      </c>
      <c r="O81" s="153" t="e">
        <f t="shared" si="7"/>
        <v>#DIV/0!</v>
      </c>
      <c r="P81" s="150">
        <v>3</v>
      </c>
      <c r="Q81" s="150">
        <v>1</v>
      </c>
      <c r="R81" s="77"/>
    </row>
    <row r="82" spans="1:18" x14ac:dyDescent="0.55000000000000004">
      <c r="A82" s="178" t="s">
        <v>86</v>
      </c>
      <c r="B82" s="150">
        <f t="shared" si="43"/>
        <v>137</v>
      </c>
      <c r="C82" s="154">
        <v>72</v>
      </c>
      <c r="D82" s="150">
        <v>65</v>
      </c>
      <c r="E82" s="153">
        <f t="shared" si="3"/>
        <v>0.47445255474452552</v>
      </c>
      <c r="F82" s="154">
        <v>0</v>
      </c>
      <c r="G82" s="154">
        <v>8</v>
      </c>
      <c r="H82" s="150">
        <v>15</v>
      </c>
      <c r="I82" s="150">
        <v>0</v>
      </c>
      <c r="J82" s="150">
        <v>17</v>
      </c>
      <c r="K82" s="150">
        <v>0</v>
      </c>
      <c r="L82" s="150">
        <v>1</v>
      </c>
      <c r="M82" s="150">
        <f t="shared" si="44"/>
        <v>41</v>
      </c>
      <c r="N82" s="150">
        <v>71</v>
      </c>
      <c r="O82" s="153">
        <f t="shared" si="7"/>
        <v>0.36607142857142855</v>
      </c>
      <c r="P82" s="150">
        <v>24</v>
      </c>
      <c r="Q82" s="150">
        <v>1</v>
      </c>
      <c r="R82" s="77"/>
    </row>
    <row r="83" spans="1:18" x14ac:dyDescent="0.55000000000000004">
      <c r="A83" s="178" t="s">
        <v>87</v>
      </c>
      <c r="B83" s="150">
        <f t="shared" si="43"/>
        <v>1</v>
      </c>
      <c r="C83" s="154">
        <v>0</v>
      </c>
      <c r="D83" s="150">
        <v>1</v>
      </c>
      <c r="E83" s="153">
        <f t="shared" si="3"/>
        <v>1</v>
      </c>
      <c r="F83" s="154">
        <v>0</v>
      </c>
      <c r="G83" s="154">
        <v>1</v>
      </c>
      <c r="H83" s="150">
        <v>0</v>
      </c>
      <c r="I83" s="150">
        <v>0</v>
      </c>
      <c r="J83" s="150">
        <v>0</v>
      </c>
      <c r="K83" s="150">
        <v>0</v>
      </c>
      <c r="L83" s="150">
        <v>0</v>
      </c>
      <c r="M83" s="150">
        <f t="shared" si="44"/>
        <v>1</v>
      </c>
      <c r="N83" s="150">
        <v>0</v>
      </c>
      <c r="O83" s="153">
        <f t="shared" si="7"/>
        <v>1</v>
      </c>
      <c r="P83" s="150">
        <v>0</v>
      </c>
      <c r="Q83" s="150">
        <v>0</v>
      </c>
      <c r="R83" s="77"/>
    </row>
    <row r="84" spans="1:18" x14ac:dyDescent="0.55000000000000004">
      <c r="A84" s="178" t="s">
        <v>88</v>
      </c>
      <c r="B84" s="150">
        <f t="shared" si="43"/>
        <v>1</v>
      </c>
      <c r="C84" s="154">
        <v>1</v>
      </c>
      <c r="D84" s="150">
        <v>0</v>
      </c>
      <c r="E84" s="153">
        <f t="shared" si="3"/>
        <v>0</v>
      </c>
      <c r="F84" s="154">
        <v>0</v>
      </c>
      <c r="G84" s="154">
        <v>0</v>
      </c>
      <c r="H84" s="150">
        <v>0</v>
      </c>
      <c r="I84" s="150">
        <v>0</v>
      </c>
      <c r="J84" s="150">
        <v>0</v>
      </c>
      <c r="K84" s="150">
        <v>0</v>
      </c>
      <c r="L84" s="150">
        <v>0</v>
      </c>
      <c r="M84" s="150">
        <f t="shared" si="44"/>
        <v>0</v>
      </c>
      <c r="N84" s="150">
        <v>0</v>
      </c>
      <c r="O84" s="153" t="e">
        <f t="shared" si="7"/>
        <v>#DIV/0!</v>
      </c>
      <c r="P84" s="150">
        <v>0</v>
      </c>
      <c r="Q84" s="150">
        <v>1</v>
      </c>
      <c r="R84" s="77"/>
    </row>
    <row r="85" spans="1:18" x14ac:dyDescent="0.55000000000000004">
      <c r="A85" s="182" t="s">
        <v>89</v>
      </c>
      <c r="B85" s="150">
        <f t="shared" si="43"/>
        <v>1</v>
      </c>
      <c r="C85" s="162">
        <v>0</v>
      </c>
      <c r="D85" s="163">
        <v>1</v>
      </c>
      <c r="E85" s="153">
        <f t="shared" si="3"/>
        <v>1</v>
      </c>
      <c r="F85" s="162">
        <v>0</v>
      </c>
      <c r="G85" s="162">
        <v>0</v>
      </c>
      <c r="H85" s="163">
        <v>0</v>
      </c>
      <c r="I85" s="163">
        <v>0</v>
      </c>
      <c r="J85" s="163">
        <v>0</v>
      </c>
      <c r="K85" s="163">
        <v>0</v>
      </c>
      <c r="L85" s="163">
        <v>0</v>
      </c>
      <c r="M85" s="150">
        <f t="shared" si="44"/>
        <v>0</v>
      </c>
      <c r="N85" s="163">
        <v>0</v>
      </c>
      <c r="O85" s="153" t="e">
        <f t="shared" si="7"/>
        <v>#DIV/0!</v>
      </c>
      <c r="P85" s="150">
        <v>1</v>
      </c>
      <c r="Q85" s="150">
        <v>0</v>
      </c>
      <c r="R85" s="77"/>
    </row>
    <row r="86" spans="1:18" x14ac:dyDescent="0.55000000000000004">
      <c r="A86" s="182" t="s">
        <v>90</v>
      </c>
      <c r="B86" s="150">
        <f t="shared" si="43"/>
        <v>0</v>
      </c>
      <c r="C86" s="162">
        <v>0</v>
      </c>
      <c r="D86" s="163">
        <v>0</v>
      </c>
      <c r="E86" s="153" t="e">
        <f t="shared" si="3"/>
        <v>#DIV/0!</v>
      </c>
      <c r="F86" s="162">
        <v>0</v>
      </c>
      <c r="G86" s="162">
        <v>0</v>
      </c>
      <c r="H86" s="163">
        <v>0</v>
      </c>
      <c r="I86" s="163">
        <v>0</v>
      </c>
      <c r="J86" s="163">
        <v>0</v>
      </c>
      <c r="K86" s="163">
        <v>0</v>
      </c>
      <c r="L86" s="163">
        <v>0</v>
      </c>
      <c r="M86" s="150">
        <f t="shared" si="44"/>
        <v>0</v>
      </c>
      <c r="N86" s="163">
        <v>0</v>
      </c>
      <c r="O86" s="153" t="e">
        <f>M86/(M86+N86)</f>
        <v>#DIV/0!</v>
      </c>
      <c r="P86" s="150">
        <v>0</v>
      </c>
      <c r="Q86" s="150">
        <v>0</v>
      </c>
      <c r="R86" s="77"/>
    </row>
    <row r="87" spans="1:18" x14ac:dyDescent="0.55000000000000004">
      <c r="A87" s="185" t="s">
        <v>91</v>
      </c>
      <c r="B87" s="150">
        <f t="shared" si="43"/>
        <v>64</v>
      </c>
      <c r="C87" s="162">
        <v>32</v>
      </c>
      <c r="D87" s="163">
        <v>32</v>
      </c>
      <c r="E87" s="153">
        <f t="shared" si="3"/>
        <v>0.5</v>
      </c>
      <c r="F87" s="162">
        <v>0</v>
      </c>
      <c r="G87" s="162">
        <v>6</v>
      </c>
      <c r="H87" s="163">
        <v>3</v>
      </c>
      <c r="I87" s="163">
        <v>0</v>
      </c>
      <c r="J87" s="163">
        <v>2</v>
      </c>
      <c r="K87" s="163">
        <v>0</v>
      </c>
      <c r="L87" s="163">
        <v>1</v>
      </c>
      <c r="M87" s="150">
        <f t="shared" si="44"/>
        <v>12</v>
      </c>
      <c r="N87" s="163">
        <v>4</v>
      </c>
      <c r="O87" s="153">
        <f>M87/(M87+N87)</f>
        <v>0.75</v>
      </c>
      <c r="P87" s="150">
        <v>46</v>
      </c>
      <c r="Q87" s="150">
        <v>2</v>
      </c>
      <c r="R87" s="77"/>
    </row>
    <row r="88" spans="1:18" x14ac:dyDescent="0.55000000000000004">
      <c r="A88" s="182" t="s">
        <v>92</v>
      </c>
      <c r="B88" s="150">
        <f t="shared" si="43"/>
        <v>2</v>
      </c>
      <c r="C88" s="162">
        <v>1</v>
      </c>
      <c r="D88" s="163">
        <v>1</v>
      </c>
      <c r="E88" s="153">
        <f t="shared" si="3"/>
        <v>0.5</v>
      </c>
      <c r="F88" s="162">
        <v>0</v>
      </c>
      <c r="G88" s="162">
        <v>1</v>
      </c>
      <c r="H88" s="163">
        <v>0</v>
      </c>
      <c r="I88" s="163">
        <v>0</v>
      </c>
      <c r="J88" s="163">
        <v>0</v>
      </c>
      <c r="K88" s="163">
        <v>0</v>
      </c>
      <c r="L88" s="163">
        <v>0</v>
      </c>
      <c r="M88" s="150">
        <f t="shared" si="44"/>
        <v>1</v>
      </c>
      <c r="N88" s="163">
        <v>0</v>
      </c>
      <c r="O88" s="153">
        <f t="shared" ref="O88" si="45">M88/(M88+N88)</f>
        <v>1</v>
      </c>
      <c r="P88" s="150">
        <v>1</v>
      </c>
      <c r="Q88" s="150">
        <v>0</v>
      </c>
      <c r="R88" s="77"/>
    </row>
    <row r="89" spans="1:18" x14ac:dyDescent="0.55000000000000004">
      <c r="A89" s="186" t="s">
        <v>93</v>
      </c>
      <c r="B89" s="150">
        <f t="shared" si="43"/>
        <v>56</v>
      </c>
      <c r="C89" s="162">
        <v>28</v>
      </c>
      <c r="D89" s="163">
        <v>28</v>
      </c>
      <c r="E89" s="153">
        <f t="shared" si="3"/>
        <v>0.5</v>
      </c>
      <c r="F89" s="162">
        <v>0</v>
      </c>
      <c r="G89" s="162">
        <v>4</v>
      </c>
      <c r="H89" s="163">
        <v>2</v>
      </c>
      <c r="I89" s="163">
        <v>0</v>
      </c>
      <c r="J89" s="163">
        <v>1</v>
      </c>
      <c r="K89" s="163">
        <v>0</v>
      </c>
      <c r="L89" s="163">
        <v>1</v>
      </c>
      <c r="M89" s="150">
        <f t="shared" si="44"/>
        <v>8</v>
      </c>
      <c r="N89" s="163">
        <v>3</v>
      </c>
      <c r="O89" s="153">
        <f>M89/(M89+N89)</f>
        <v>0.72727272727272729</v>
      </c>
      <c r="P89" s="150">
        <v>43</v>
      </c>
      <c r="Q89" s="150">
        <v>2</v>
      </c>
      <c r="R89" s="77"/>
    </row>
    <row r="90" spans="1:18" x14ac:dyDescent="0.55000000000000004">
      <c r="A90" s="176" t="s">
        <v>94</v>
      </c>
      <c r="B90" s="150">
        <f t="shared" si="43"/>
        <v>18</v>
      </c>
      <c r="C90" s="154">
        <v>6</v>
      </c>
      <c r="D90" s="150">
        <v>12</v>
      </c>
      <c r="E90" s="153">
        <f t="shared" si="3"/>
        <v>0.66666666666666663</v>
      </c>
      <c r="F90" s="154">
        <v>0</v>
      </c>
      <c r="G90" s="154">
        <v>2</v>
      </c>
      <c r="H90" s="150">
        <v>0</v>
      </c>
      <c r="I90" s="150">
        <v>0</v>
      </c>
      <c r="J90" s="150">
        <v>1</v>
      </c>
      <c r="K90" s="150">
        <v>0</v>
      </c>
      <c r="L90" s="150">
        <v>0</v>
      </c>
      <c r="M90" s="150">
        <f t="shared" si="44"/>
        <v>3</v>
      </c>
      <c r="N90" s="150">
        <v>2</v>
      </c>
      <c r="O90" s="153">
        <f t="shared" si="7"/>
        <v>0.6</v>
      </c>
      <c r="P90" s="150">
        <v>11</v>
      </c>
      <c r="Q90" s="150">
        <v>2</v>
      </c>
      <c r="R90" s="77"/>
    </row>
    <row r="91" spans="1:18" x14ac:dyDescent="0.55000000000000004">
      <c r="A91" s="182" t="s">
        <v>95</v>
      </c>
      <c r="B91" s="150">
        <f t="shared" si="43"/>
        <v>1</v>
      </c>
      <c r="C91" s="162">
        <v>0</v>
      </c>
      <c r="D91" s="163">
        <v>1</v>
      </c>
      <c r="E91" s="153">
        <f t="shared" si="3"/>
        <v>1</v>
      </c>
      <c r="F91" s="162">
        <v>0</v>
      </c>
      <c r="G91" s="162">
        <v>0</v>
      </c>
      <c r="H91" s="163">
        <v>0</v>
      </c>
      <c r="I91" s="163">
        <v>0</v>
      </c>
      <c r="J91" s="163">
        <v>0</v>
      </c>
      <c r="K91" s="163">
        <v>0</v>
      </c>
      <c r="L91" s="163">
        <v>0</v>
      </c>
      <c r="M91" s="150">
        <f t="shared" si="44"/>
        <v>0</v>
      </c>
      <c r="N91" s="163">
        <v>1</v>
      </c>
      <c r="O91" s="153">
        <f t="shared" si="7"/>
        <v>0</v>
      </c>
      <c r="P91" s="150">
        <v>0</v>
      </c>
      <c r="Q91" s="150">
        <v>0</v>
      </c>
      <c r="R91" s="77"/>
    </row>
    <row r="92" spans="1:18" x14ac:dyDescent="0.55000000000000004">
      <c r="A92" s="176" t="s">
        <v>96</v>
      </c>
      <c r="B92" s="150">
        <f t="shared" si="43"/>
        <v>0</v>
      </c>
      <c r="C92" s="154">
        <v>0</v>
      </c>
      <c r="D92" s="150">
        <v>0</v>
      </c>
      <c r="E92" s="153" t="e">
        <f t="shared" si="3"/>
        <v>#DIV/0!</v>
      </c>
      <c r="F92" s="154">
        <v>0</v>
      </c>
      <c r="G92" s="154">
        <v>0</v>
      </c>
      <c r="H92" s="150">
        <v>0</v>
      </c>
      <c r="I92" s="150">
        <v>0</v>
      </c>
      <c r="J92" s="150">
        <v>0</v>
      </c>
      <c r="K92" s="150">
        <v>0</v>
      </c>
      <c r="L92" s="150">
        <v>0</v>
      </c>
      <c r="M92" s="150">
        <f t="shared" si="44"/>
        <v>0</v>
      </c>
      <c r="N92" s="150">
        <v>0</v>
      </c>
      <c r="O92" s="153" t="e">
        <f>M92/(M92+N92)</f>
        <v>#DIV/0!</v>
      </c>
      <c r="P92" s="150">
        <v>0</v>
      </c>
      <c r="Q92" s="150">
        <v>0</v>
      </c>
      <c r="R92" s="77"/>
    </row>
    <row r="93" spans="1:18" x14ac:dyDescent="0.55000000000000004">
      <c r="A93" s="176" t="s">
        <v>97</v>
      </c>
      <c r="B93" s="150">
        <f t="shared" si="43"/>
        <v>22</v>
      </c>
      <c r="C93" s="154">
        <v>13</v>
      </c>
      <c r="D93" s="150">
        <v>9</v>
      </c>
      <c r="E93" s="153">
        <f t="shared" si="3"/>
        <v>0.40909090909090912</v>
      </c>
      <c r="F93" s="154">
        <v>0</v>
      </c>
      <c r="G93" s="154">
        <v>3</v>
      </c>
      <c r="H93" s="150">
        <v>3</v>
      </c>
      <c r="I93" s="150">
        <v>1</v>
      </c>
      <c r="J93" s="150">
        <v>1</v>
      </c>
      <c r="K93" s="150">
        <v>0</v>
      </c>
      <c r="L93" s="150">
        <v>1</v>
      </c>
      <c r="M93" s="150">
        <f t="shared" si="44"/>
        <v>9</v>
      </c>
      <c r="N93" s="150">
        <v>2</v>
      </c>
      <c r="O93" s="153">
        <f t="shared" si="7"/>
        <v>0.81818181818181823</v>
      </c>
      <c r="P93" s="150">
        <v>11</v>
      </c>
      <c r="Q93" s="150">
        <v>0</v>
      </c>
      <c r="R93" s="77"/>
    </row>
    <row r="94" spans="1:18" x14ac:dyDescent="0.55000000000000004">
      <c r="A94" s="177" t="s">
        <v>46</v>
      </c>
      <c r="B94" s="155">
        <f>C94+D94</f>
        <v>271</v>
      </c>
      <c r="C94" s="155">
        <f>C78+C87+C80+C90+C92+C93</f>
        <v>137</v>
      </c>
      <c r="D94" s="155">
        <f>D78+D87+D80+D90+D92+D93</f>
        <v>134</v>
      </c>
      <c r="E94" s="166">
        <f t="shared" si="3"/>
        <v>0.49446494464944651</v>
      </c>
      <c r="F94" s="155">
        <f>F78+F87+F80+F90+F92+F93</f>
        <v>0</v>
      </c>
      <c r="G94" s="155">
        <f t="shared" ref="G94:L94" si="46">G78+G87+G80+G90+G92+G93</f>
        <v>26</v>
      </c>
      <c r="H94" s="155">
        <f t="shared" si="46"/>
        <v>29</v>
      </c>
      <c r="I94" s="155">
        <f t="shared" si="46"/>
        <v>2</v>
      </c>
      <c r="J94" s="155">
        <f t="shared" si="46"/>
        <v>22</v>
      </c>
      <c r="K94" s="155">
        <f t="shared" si="46"/>
        <v>0</v>
      </c>
      <c r="L94" s="155">
        <f t="shared" si="46"/>
        <v>4</v>
      </c>
      <c r="M94" s="155">
        <f t="shared" si="44"/>
        <v>83</v>
      </c>
      <c r="N94" s="155">
        <f>N78+N87+N80+N90+N92+N93</f>
        <v>86</v>
      </c>
      <c r="O94" s="166">
        <f t="shared" si="7"/>
        <v>0.4911242603550296</v>
      </c>
      <c r="P94" s="155">
        <f>P78+P87+P80+P90+P92+P93</f>
        <v>95</v>
      </c>
      <c r="Q94" s="155">
        <f>Q78+Q87+Q80+Q90+Q92+Q93</f>
        <v>7</v>
      </c>
      <c r="R94" s="77"/>
    </row>
    <row r="95" spans="1:18" x14ac:dyDescent="0.55000000000000004">
      <c r="A95" s="176" t="s">
        <v>98</v>
      </c>
      <c r="B95" s="150">
        <f t="shared" si="21"/>
        <v>11</v>
      </c>
      <c r="C95" s="150">
        <v>4</v>
      </c>
      <c r="D95" s="150">
        <v>7</v>
      </c>
      <c r="E95" s="153">
        <f t="shared" si="3"/>
        <v>0.63636363636363635</v>
      </c>
      <c r="F95" s="150">
        <v>0</v>
      </c>
      <c r="G95" s="150">
        <v>3</v>
      </c>
      <c r="H95" s="150">
        <v>2</v>
      </c>
      <c r="I95" s="150">
        <v>0</v>
      </c>
      <c r="J95" s="150">
        <v>2</v>
      </c>
      <c r="K95" s="150">
        <v>0</v>
      </c>
      <c r="L95" s="150">
        <v>0</v>
      </c>
      <c r="M95" s="150">
        <f t="shared" si="44"/>
        <v>7</v>
      </c>
      <c r="N95" s="150">
        <v>2</v>
      </c>
      <c r="O95" s="153">
        <f t="shared" ref="O95:O102" si="47">M95/(M95+N95)</f>
        <v>0.77777777777777779</v>
      </c>
      <c r="P95" s="150">
        <v>2</v>
      </c>
      <c r="Q95" s="150">
        <v>0</v>
      </c>
      <c r="R95" s="77"/>
    </row>
    <row r="96" spans="1:18" x14ac:dyDescent="0.55000000000000004">
      <c r="A96" s="176" t="s">
        <v>99</v>
      </c>
      <c r="B96" s="150">
        <f t="shared" si="21"/>
        <v>2</v>
      </c>
      <c r="C96" s="150">
        <v>2</v>
      </c>
      <c r="D96" s="150">
        <v>0</v>
      </c>
      <c r="E96" s="153">
        <f t="shared" si="3"/>
        <v>0</v>
      </c>
      <c r="F96" s="150">
        <v>0</v>
      </c>
      <c r="G96" s="150">
        <v>0</v>
      </c>
      <c r="H96" s="150">
        <v>0</v>
      </c>
      <c r="I96" s="150">
        <v>0</v>
      </c>
      <c r="J96" s="150">
        <v>1</v>
      </c>
      <c r="K96" s="150">
        <v>0</v>
      </c>
      <c r="L96" s="150">
        <v>0</v>
      </c>
      <c r="M96" s="150">
        <f t="shared" si="44"/>
        <v>1</v>
      </c>
      <c r="N96" s="150">
        <v>1</v>
      </c>
      <c r="O96" s="153">
        <f t="shared" si="47"/>
        <v>0.5</v>
      </c>
      <c r="P96" s="150">
        <v>0</v>
      </c>
      <c r="Q96" s="150">
        <v>0</v>
      </c>
      <c r="R96" s="77"/>
    </row>
    <row r="97" spans="1:18" x14ac:dyDescent="0.55000000000000004">
      <c r="A97" s="176" t="s">
        <v>100</v>
      </c>
      <c r="B97" s="150">
        <f t="shared" si="21"/>
        <v>4</v>
      </c>
      <c r="C97" s="150">
        <v>2</v>
      </c>
      <c r="D97" s="150">
        <v>2</v>
      </c>
      <c r="E97" s="153">
        <f t="shared" si="3"/>
        <v>0.5</v>
      </c>
      <c r="F97" s="154">
        <v>0</v>
      </c>
      <c r="G97" s="150">
        <v>0</v>
      </c>
      <c r="H97" s="150">
        <v>0</v>
      </c>
      <c r="I97" s="150">
        <v>0</v>
      </c>
      <c r="J97" s="150">
        <v>2</v>
      </c>
      <c r="K97" s="150">
        <v>0</v>
      </c>
      <c r="L97" s="150">
        <v>0</v>
      </c>
      <c r="M97" s="150">
        <f>SUM(F97:L97)</f>
        <v>2</v>
      </c>
      <c r="N97" s="150">
        <v>2</v>
      </c>
      <c r="O97" s="153">
        <f t="shared" si="47"/>
        <v>0.5</v>
      </c>
      <c r="P97" s="150">
        <v>0</v>
      </c>
      <c r="Q97" s="150">
        <v>0</v>
      </c>
      <c r="R97" s="77"/>
    </row>
    <row r="98" spans="1:18" x14ac:dyDescent="0.55000000000000004">
      <c r="A98" s="176" t="s">
        <v>101</v>
      </c>
      <c r="B98" s="150">
        <f t="shared" si="21"/>
        <v>12</v>
      </c>
      <c r="C98" s="150">
        <v>8</v>
      </c>
      <c r="D98" s="150">
        <v>4</v>
      </c>
      <c r="E98" s="153">
        <f t="shared" si="3"/>
        <v>0.33333333333333331</v>
      </c>
      <c r="F98" s="154">
        <v>0</v>
      </c>
      <c r="G98" s="150">
        <v>0</v>
      </c>
      <c r="H98" s="150">
        <v>3</v>
      </c>
      <c r="I98" s="150">
        <v>1</v>
      </c>
      <c r="J98" s="150">
        <v>2</v>
      </c>
      <c r="K98" s="150">
        <v>0</v>
      </c>
      <c r="L98" s="150">
        <v>1</v>
      </c>
      <c r="M98" s="150">
        <f>SUM(F98:L98)</f>
        <v>7</v>
      </c>
      <c r="N98" s="150">
        <v>2</v>
      </c>
      <c r="O98" s="153">
        <f t="shared" si="47"/>
        <v>0.77777777777777779</v>
      </c>
      <c r="P98" s="150">
        <v>3</v>
      </c>
      <c r="Q98" s="150">
        <v>0</v>
      </c>
      <c r="R98" s="77"/>
    </row>
    <row r="99" spans="1:18" x14ac:dyDescent="0.55000000000000004">
      <c r="A99" s="176" t="s">
        <v>102</v>
      </c>
      <c r="B99" s="150">
        <f t="shared" si="21"/>
        <v>0</v>
      </c>
      <c r="C99" s="150">
        <v>0</v>
      </c>
      <c r="D99" s="150">
        <v>0</v>
      </c>
      <c r="E99" s="153" t="e">
        <f t="shared" si="3"/>
        <v>#DIV/0!</v>
      </c>
      <c r="F99" s="154">
        <v>0</v>
      </c>
      <c r="G99" s="150">
        <v>0</v>
      </c>
      <c r="H99" s="150">
        <v>0</v>
      </c>
      <c r="I99" s="150">
        <v>0</v>
      </c>
      <c r="J99" s="150">
        <v>0</v>
      </c>
      <c r="K99" s="150">
        <v>0</v>
      </c>
      <c r="L99" s="150">
        <v>0</v>
      </c>
      <c r="M99" s="150">
        <f>SUM(F99:L99)</f>
        <v>0</v>
      </c>
      <c r="N99" s="150">
        <v>0</v>
      </c>
      <c r="O99" s="153" t="e">
        <f t="shared" si="47"/>
        <v>#DIV/0!</v>
      </c>
      <c r="P99" s="150">
        <v>0</v>
      </c>
      <c r="Q99" s="150">
        <v>0</v>
      </c>
      <c r="R99" s="77"/>
    </row>
    <row r="100" spans="1:18" x14ac:dyDescent="0.55000000000000004">
      <c r="A100" s="176" t="s">
        <v>103</v>
      </c>
      <c r="B100" s="150">
        <f t="shared" si="21"/>
        <v>0</v>
      </c>
      <c r="C100" s="150">
        <v>0</v>
      </c>
      <c r="D100" s="150">
        <v>0</v>
      </c>
      <c r="E100" s="153" t="e">
        <f t="shared" si="3"/>
        <v>#DIV/0!</v>
      </c>
      <c r="F100" s="150">
        <v>0</v>
      </c>
      <c r="G100" s="150">
        <v>0</v>
      </c>
      <c r="H100" s="150">
        <v>0</v>
      </c>
      <c r="I100" s="150">
        <v>0</v>
      </c>
      <c r="J100" s="150">
        <v>0</v>
      </c>
      <c r="K100" s="150">
        <v>0</v>
      </c>
      <c r="L100" s="150">
        <v>0</v>
      </c>
      <c r="M100" s="150">
        <f t="shared" si="44"/>
        <v>0</v>
      </c>
      <c r="N100" s="150">
        <v>0</v>
      </c>
      <c r="O100" s="153" t="e">
        <f t="shared" si="47"/>
        <v>#DIV/0!</v>
      </c>
      <c r="P100" s="150">
        <v>0</v>
      </c>
      <c r="Q100" s="150">
        <v>0</v>
      </c>
      <c r="R100" s="77"/>
    </row>
    <row r="101" spans="1:18" x14ac:dyDescent="0.55000000000000004">
      <c r="A101" s="180" t="s">
        <v>50</v>
      </c>
      <c r="B101" s="160">
        <f t="shared" si="21"/>
        <v>29</v>
      </c>
      <c r="C101" s="160">
        <f>SUM(C95:C100)</f>
        <v>16</v>
      </c>
      <c r="D101" s="160">
        <f>SUM(D95:D100)</f>
        <v>13</v>
      </c>
      <c r="E101" s="161">
        <f t="shared" si="3"/>
        <v>0.44827586206896552</v>
      </c>
      <c r="F101" s="160">
        <f>SUM(F95:F100)</f>
        <v>0</v>
      </c>
      <c r="G101" s="160">
        <f t="shared" ref="G101:L101" si="48">SUM(G95:G100)</f>
        <v>3</v>
      </c>
      <c r="H101" s="160">
        <f t="shared" si="48"/>
        <v>5</v>
      </c>
      <c r="I101" s="160">
        <f t="shared" si="48"/>
        <v>1</v>
      </c>
      <c r="J101" s="160">
        <f t="shared" si="48"/>
        <v>7</v>
      </c>
      <c r="K101" s="160">
        <f t="shared" si="48"/>
        <v>0</v>
      </c>
      <c r="L101" s="160">
        <f t="shared" si="48"/>
        <v>1</v>
      </c>
      <c r="M101" s="160">
        <f>SUM(M95:M100)</f>
        <v>17</v>
      </c>
      <c r="N101" s="160">
        <f>SUM(N95:N100)</f>
        <v>7</v>
      </c>
      <c r="O101" s="161">
        <f t="shared" si="47"/>
        <v>0.70833333333333337</v>
      </c>
      <c r="P101" s="160">
        <f>SUM(P95:P100)</f>
        <v>5</v>
      </c>
      <c r="Q101" s="160">
        <f>SUM(Q95:Q100)</f>
        <v>0</v>
      </c>
      <c r="R101" s="77"/>
    </row>
    <row r="102" spans="1:18" x14ac:dyDescent="0.55000000000000004">
      <c r="A102" s="181" t="s">
        <v>104</v>
      </c>
      <c r="B102" s="155">
        <f>C102+D102</f>
        <v>306</v>
      </c>
      <c r="C102" s="155">
        <f>C77+C94+C101</f>
        <v>155</v>
      </c>
      <c r="D102" s="155">
        <f>D77+D94+D101</f>
        <v>151</v>
      </c>
      <c r="E102" s="157">
        <f t="shared" si="3"/>
        <v>0.49346405228758172</v>
      </c>
      <c r="F102" s="155">
        <f t="shared" ref="F102:L102" si="49">F77+F94+F101</f>
        <v>0</v>
      </c>
      <c r="G102" s="155">
        <f t="shared" si="49"/>
        <v>29</v>
      </c>
      <c r="H102" s="155">
        <f t="shared" si="49"/>
        <v>34</v>
      </c>
      <c r="I102" s="155">
        <f t="shared" si="49"/>
        <v>3</v>
      </c>
      <c r="J102" s="155">
        <f t="shared" si="49"/>
        <v>29</v>
      </c>
      <c r="K102" s="155">
        <f t="shared" si="49"/>
        <v>0</v>
      </c>
      <c r="L102" s="155">
        <f t="shared" si="49"/>
        <v>5</v>
      </c>
      <c r="M102" s="155">
        <f>SUM(M96:M101)</f>
        <v>27</v>
      </c>
      <c r="N102" s="155">
        <f>N77+N94+N101</f>
        <v>93</v>
      </c>
      <c r="O102" s="157">
        <f t="shared" si="47"/>
        <v>0.22500000000000001</v>
      </c>
      <c r="P102" s="155">
        <f>P77+P94+P101</f>
        <v>104</v>
      </c>
      <c r="Q102" s="155">
        <f>Q77+Q94+Q101</f>
        <v>9</v>
      </c>
      <c r="R102" s="77"/>
    </row>
    <row r="103" spans="1:18" x14ac:dyDescent="0.55000000000000004">
      <c r="A103" s="175" t="s">
        <v>105</v>
      </c>
      <c r="B103" s="150"/>
      <c r="C103" s="165"/>
      <c r="D103" s="160"/>
      <c r="E103" s="153"/>
      <c r="F103" s="165"/>
      <c r="G103" s="165"/>
      <c r="H103" s="160"/>
      <c r="I103" s="160"/>
      <c r="J103" s="160"/>
      <c r="K103" s="160"/>
      <c r="L103" s="160"/>
      <c r="M103" s="150"/>
      <c r="N103" s="160"/>
      <c r="O103" s="153"/>
      <c r="P103" s="160"/>
      <c r="Q103" s="160"/>
      <c r="R103" s="77"/>
    </row>
    <row r="104" spans="1:18" x14ac:dyDescent="0.55000000000000004">
      <c r="A104" s="187" t="s">
        <v>106</v>
      </c>
      <c r="B104" s="150">
        <f>C104+D104</f>
        <v>0</v>
      </c>
      <c r="C104" s="154">
        <v>0</v>
      </c>
      <c r="D104" s="150">
        <v>0</v>
      </c>
      <c r="E104" s="153" t="e">
        <f t="shared" ref="E104:E129" si="50">D104/B104</f>
        <v>#DIV/0!</v>
      </c>
      <c r="F104" s="150">
        <v>0</v>
      </c>
      <c r="G104" s="150">
        <v>0</v>
      </c>
      <c r="H104" s="150">
        <v>0</v>
      </c>
      <c r="I104" s="150">
        <v>0</v>
      </c>
      <c r="J104" s="150">
        <v>0</v>
      </c>
      <c r="K104" s="167">
        <v>0</v>
      </c>
      <c r="L104" s="150">
        <v>0</v>
      </c>
      <c r="M104" s="150">
        <f t="shared" ref="M104:M204" si="51">SUM(F104:L104)</f>
        <v>0</v>
      </c>
      <c r="N104" s="150">
        <v>0</v>
      </c>
      <c r="O104" s="153" t="e">
        <f t="shared" ref="O104:O129" si="52">M104/(M104+N104)</f>
        <v>#DIV/0!</v>
      </c>
      <c r="P104" s="150">
        <v>0</v>
      </c>
      <c r="Q104" s="150">
        <v>0</v>
      </c>
      <c r="R104" s="77"/>
    </row>
    <row r="105" spans="1:18" x14ac:dyDescent="0.55000000000000004">
      <c r="A105" s="187" t="s">
        <v>107</v>
      </c>
      <c r="B105" s="150">
        <f>C105+D105</f>
        <v>5</v>
      </c>
      <c r="C105" s="154">
        <v>1</v>
      </c>
      <c r="D105" s="150">
        <v>4</v>
      </c>
      <c r="E105" s="153">
        <f t="shared" ref="E105" si="53">D105/B105</f>
        <v>0.8</v>
      </c>
      <c r="F105" s="150">
        <v>0</v>
      </c>
      <c r="G105" s="150">
        <v>0</v>
      </c>
      <c r="H105" s="150">
        <v>0</v>
      </c>
      <c r="I105" s="150">
        <v>0</v>
      </c>
      <c r="J105" s="150">
        <v>0</v>
      </c>
      <c r="K105" s="167">
        <v>0</v>
      </c>
      <c r="L105" s="150">
        <v>0</v>
      </c>
      <c r="M105" s="150">
        <f t="shared" si="51"/>
        <v>0</v>
      </c>
      <c r="N105" s="150">
        <v>3</v>
      </c>
      <c r="O105" s="153">
        <f t="shared" ref="O105" si="54">M105/(M105+N105)</f>
        <v>0</v>
      </c>
      <c r="P105" s="150">
        <v>2</v>
      </c>
      <c r="Q105" s="150">
        <v>0</v>
      </c>
      <c r="R105" s="77"/>
    </row>
    <row r="106" spans="1:18" x14ac:dyDescent="0.55000000000000004">
      <c r="A106" s="179" t="s">
        <v>108</v>
      </c>
      <c r="B106" s="150">
        <f t="shared" ref="B106:B129" si="55">C106+D106</f>
        <v>10</v>
      </c>
      <c r="C106" s="150">
        <v>0</v>
      </c>
      <c r="D106" s="150">
        <v>10</v>
      </c>
      <c r="E106" s="153">
        <f t="shared" si="50"/>
        <v>1</v>
      </c>
      <c r="F106" s="150">
        <v>0</v>
      </c>
      <c r="G106" s="150">
        <v>0</v>
      </c>
      <c r="H106" s="150">
        <v>0</v>
      </c>
      <c r="I106" s="150">
        <v>0</v>
      </c>
      <c r="J106" s="150">
        <v>0</v>
      </c>
      <c r="K106" s="150">
        <v>0</v>
      </c>
      <c r="L106" s="150">
        <v>0</v>
      </c>
      <c r="M106" s="150">
        <f t="shared" si="51"/>
        <v>0</v>
      </c>
      <c r="N106" s="150">
        <v>4</v>
      </c>
      <c r="O106" s="153">
        <f t="shared" si="52"/>
        <v>0</v>
      </c>
      <c r="P106" s="150">
        <v>6</v>
      </c>
      <c r="Q106" s="150">
        <v>0</v>
      </c>
      <c r="R106" s="77"/>
    </row>
    <row r="107" spans="1:18" x14ac:dyDescent="0.55000000000000004">
      <c r="A107" s="171" t="s">
        <v>109</v>
      </c>
      <c r="B107" s="150">
        <f t="shared" si="55"/>
        <v>3</v>
      </c>
      <c r="C107" s="162">
        <v>0</v>
      </c>
      <c r="D107" s="163">
        <v>3</v>
      </c>
      <c r="E107" s="153">
        <f t="shared" si="50"/>
        <v>1</v>
      </c>
      <c r="F107" s="162">
        <v>0</v>
      </c>
      <c r="G107" s="162">
        <v>0</v>
      </c>
      <c r="H107" s="163">
        <v>0</v>
      </c>
      <c r="I107" s="163">
        <v>0</v>
      </c>
      <c r="J107" s="163">
        <v>0</v>
      </c>
      <c r="K107" s="163">
        <v>0</v>
      </c>
      <c r="L107" s="163">
        <v>0</v>
      </c>
      <c r="M107" s="150">
        <f t="shared" si="51"/>
        <v>0</v>
      </c>
      <c r="N107" s="163">
        <v>1</v>
      </c>
      <c r="O107" s="153">
        <f t="shared" si="52"/>
        <v>0</v>
      </c>
      <c r="P107" s="163">
        <v>2</v>
      </c>
      <c r="Q107" s="163">
        <v>0</v>
      </c>
      <c r="R107" s="77"/>
    </row>
    <row r="108" spans="1:18" x14ac:dyDescent="0.55000000000000004">
      <c r="A108" s="188" t="s">
        <v>110</v>
      </c>
      <c r="B108" s="150">
        <f t="shared" si="55"/>
        <v>1</v>
      </c>
      <c r="C108" s="162">
        <v>0</v>
      </c>
      <c r="D108" s="163">
        <v>1</v>
      </c>
      <c r="E108" s="153">
        <f t="shared" si="50"/>
        <v>1</v>
      </c>
      <c r="F108" s="162">
        <v>0</v>
      </c>
      <c r="G108" s="162">
        <v>0</v>
      </c>
      <c r="H108" s="163">
        <v>0</v>
      </c>
      <c r="I108" s="163">
        <v>0</v>
      </c>
      <c r="J108" s="163">
        <v>0</v>
      </c>
      <c r="K108" s="163">
        <v>0</v>
      </c>
      <c r="L108" s="163">
        <v>0</v>
      </c>
      <c r="M108" s="150">
        <f t="shared" si="51"/>
        <v>0</v>
      </c>
      <c r="N108" s="163">
        <v>0</v>
      </c>
      <c r="O108" s="153" t="e">
        <f t="shared" si="52"/>
        <v>#DIV/0!</v>
      </c>
      <c r="P108" s="163">
        <v>1</v>
      </c>
      <c r="Q108" s="163">
        <v>0</v>
      </c>
      <c r="R108" s="77"/>
    </row>
    <row r="109" spans="1:18" x14ac:dyDescent="0.55000000000000004">
      <c r="A109" s="171" t="s">
        <v>111</v>
      </c>
      <c r="B109" s="150">
        <f t="shared" si="55"/>
        <v>4</v>
      </c>
      <c r="C109" s="162">
        <v>0</v>
      </c>
      <c r="D109" s="163">
        <v>4</v>
      </c>
      <c r="E109" s="153">
        <f t="shared" si="50"/>
        <v>1</v>
      </c>
      <c r="F109" s="162">
        <v>0</v>
      </c>
      <c r="G109" s="162">
        <v>0</v>
      </c>
      <c r="H109" s="163">
        <v>0</v>
      </c>
      <c r="I109" s="163">
        <v>0</v>
      </c>
      <c r="J109" s="163">
        <v>0</v>
      </c>
      <c r="K109" s="163">
        <v>0</v>
      </c>
      <c r="L109" s="163">
        <v>0</v>
      </c>
      <c r="M109" s="150">
        <f t="shared" si="51"/>
        <v>0</v>
      </c>
      <c r="N109" s="163">
        <v>3</v>
      </c>
      <c r="O109" s="153">
        <f t="shared" si="52"/>
        <v>0</v>
      </c>
      <c r="P109" s="163">
        <v>1</v>
      </c>
      <c r="Q109" s="163">
        <v>0</v>
      </c>
      <c r="R109" s="77"/>
    </row>
    <row r="110" spans="1:18" x14ac:dyDescent="0.55000000000000004">
      <c r="A110" s="171" t="s">
        <v>112</v>
      </c>
      <c r="B110" s="150">
        <f t="shared" si="55"/>
        <v>2</v>
      </c>
      <c r="C110" s="162">
        <v>0</v>
      </c>
      <c r="D110" s="163">
        <v>2</v>
      </c>
      <c r="E110" s="153">
        <f t="shared" si="50"/>
        <v>1</v>
      </c>
      <c r="F110" s="162">
        <v>0</v>
      </c>
      <c r="G110" s="162">
        <v>0</v>
      </c>
      <c r="H110" s="163">
        <v>0</v>
      </c>
      <c r="I110" s="163">
        <v>0</v>
      </c>
      <c r="J110" s="163">
        <v>0</v>
      </c>
      <c r="K110" s="163">
        <v>0</v>
      </c>
      <c r="L110" s="163">
        <v>0</v>
      </c>
      <c r="M110" s="150">
        <f t="shared" si="51"/>
        <v>0</v>
      </c>
      <c r="N110" s="163">
        <v>0</v>
      </c>
      <c r="O110" s="153" t="e">
        <f t="shared" si="52"/>
        <v>#DIV/0!</v>
      </c>
      <c r="P110" s="163">
        <v>2</v>
      </c>
      <c r="Q110" s="163">
        <v>0</v>
      </c>
      <c r="R110" s="77"/>
    </row>
    <row r="111" spans="1:18" x14ac:dyDescent="0.55000000000000004">
      <c r="A111" s="179" t="s">
        <v>113</v>
      </c>
      <c r="B111" s="150">
        <f t="shared" si="55"/>
        <v>11</v>
      </c>
      <c r="C111" s="150">
        <v>1</v>
      </c>
      <c r="D111" s="150">
        <v>10</v>
      </c>
      <c r="E111" s="153">
        <f t="shared" si="50"/>
        <v>0.90909090909090906</v>
      </c>
      <c r="F111" s="150">
        <v>0</v>
      </c>
      <c r="G111" s="150">
        <v>2</v>
      </c>
      <c r="H111" s="150">
        <v>2</v>
      </c>
      <c r="I111" s="150">
        <v>0</v>
      </c>
      <c r="J111" s="150">
        <v>2</v>
      </c>
      <c r="K111" s="150">
        <v>0</v>
      </c>
      <c r="L111" s="150">
        <v>0</v>
      </c>
      <c r="M111" s="150">
        <f t="shared" si="51"/>
        <v>6</v>
      </c>
      <c r="N111" s="150">
        <v>5</v>
      </c>
      <c r="O111" s="153">
        <v>0.316</v>
      </c>
      <c r="P111" s="150">
        <v>0</v>
      </c>
      <c r="Q111" s="150">
        <v>0</v>
      </c>
      <c r="R111" s="77"/>
    </row>
    <row r="112" spans="1:18" x14ac:dyDescent="0.55000000000000004">
      <c r="A112" s="171" t="s">
        <v>114</v>
      </c>
      <c r="B112" s="150">
        <f t="shared" si="55"/>
        <v>11</v>
      </c>
      <c r="C112" s="162">
        <v>1</v>
      </c>
      <c r="D112" s="163">
        <v>10</v>
      </c>
      <c r="E112" s="153">
        <f t="shared" si="50"/>
        <v>0.90909090909090906</v>
      </c>
      <c r="F112" s="162">
        <v>0</v>
      </c>
      <c r="G112" s="162">
        <v>2</v>
      </c>
      <c r="H112" s="163">
        <v>2</v>
      </c>
      <c r="I112" s="163">
        <v>0</v>
      </c>
      <c r="J112" s="163">
        <v>0</v>
      </c>
      <c r="K112" s="163">
        <v>0</v>
      </c>
      <c r="L112" s="163">
        <v>0</v>
      </c>
      <c r="M112" s="150">
        <f t="shared" si="51"/>
        <v>4</v>
      </c>
      <c r="N112" s="163">
        <v>5</v>
      </c>
      <c r="O112" s="153">
        <f t="shared" si="52"/>
        <v>0.44444444444444442</v>
      </c>
      <c r="P112" s="163">
        <v>0</v>
      </c>
      <c r="Q112" s="163">
        <v>0</v>
      </c>
      <c r="R112" s="77"/>
    </row>
    <row r="113" spans="1:18" x14ac:dyDescent="0.55000000000000004">
      <c r="A113" s="177" t="s">
        <v>22</v>
      </c>
      <c r="B113" s="155">
        <f>C113+D113</f>
        <v>26</v>
      </c>
      <c r="C113" s="155">
        <f>C104+C106+C111+C105</f>
        <v>2</v>
      </c>
      <c r="D113" s="155">
        <f>D104+D106+D111+D105</f>
        <v>24</v>
      </c>
      <c r="E113" s="157">
        <f t="shared" si="50"/>
        <v>0.92307692307692313</v>
      </c>
      <c r="F113" s="155">
        <f>F104+F106+F111+F105</f>
        <v>0</v>
      </c>
      <c r="G113" s="155">
        <f t="shared" ref="G113:L113" si="56">G104+G106+G111+G105</f>
        <v>2</v>
      </c>
      <c r="H113" s="155">
        <f t="shared" si="56"/>
        <v>2</v>
      </c>
      <c r="I113" s="155">
        <f t="shared" si="56"/>
        <v>0</v>
      </c>
      <c r="J113" s="155">
        <f t="shared" si="56"/>
        <v>2</v>
      </c>
      <c r="K113" s="155">
        <f t="shared" si="56"/>
        <v>0</v>
      </c>
      <c r="L113" s="155">
        <f t="shared" si="56"/>
        <v>0</v>
      </c>
      <c r="M113" s="155">
        <f>SUM(F113:L113)</f>
        <v>6</v>
      </c>
      <c r="N113" s="155">
        <f>N104+N106+N111+N105</f>
        <v>12</v>
      </c>
      <c r="O113" s="157">
        <f t="shared" si="52"/>
        <v>0.33333333333333331</v>
      </c>
      <c r="P113" s="155">
        <f>P104+P106+P111+P105</f>
        <v>8</v>
      </c>
      <c r="Q113" s="155">
        <f>Q104+Q106+Q111+Q105</f>
        <v>0</v>
      </c>
      <c r="R113" s="77"/>
    </row>
    <row r="114" spans="1:18" x14ac:dyDescent="0.55000000000000004">
      <c r="A114" s="179" t="s">
        <v>115</v>
      </c>
      <c r="B114" s="150">
        <f>C114+D114</f>
        <v>45</v>
      </c>
      <c r="C114" s="168">
        <v>5</v>
      </c>
      <c r="D114" s="168">
        <v>40</v>
      </c>
      <c r="E114" s="153">
        <f t="shared" si="50"/>
        <v>0.88888888888888884</v>
      </c>
      <c r="F114" s="168">
        <v>0</v>
      </c>
      <c r="G114" s="168">
        <v>3</v>
      </c>
      <c r="H114" s="168">
        <v>2</v>
      </c>
      <c r="I114" s="168">
        <v>0</v>
      </c>
      <c r="J114" s="168">
        <v>5</v>
      </c>
      <c r="K114" s="168">
        <v>0</v>
      </c>
      <c r="L114" s="168">
        <v>1</v>
      </c>
      <c r="M114" s="150">
        <f t="shared" si="51"/>
        <v>11</v>
      </c>
      <c r="N114" s="168">
        <v>32</v>
      </c>
      <c r="O114" s="153">
        <f t="shared" si="52"/>
        <v>0.2558139534883721</v>
      </c>
      <c r="P114" s="168">
        <v>1</v>
      </c>
      <c r="Q114" s="168">
        <v>1</v>
      </c>
      <c r="R114" s="77"/>
    </row>
    <row r="115" spans="1:18" x14ac:dyDescent="0.55000000000000004">
      <c r="A115" s="178" t="s">
        <v>116</v>
      </c>
      <c r="B115" s="150">
        <f t="shared" ref="B115:B122" si="57">C115+D115</f>
        <v>0</v>
      </c>
      <c r="C115" s="168">
        <v>0</v>
      </c>
      <c r="D115" s="168">
        <v>0</v>
      </c>
      <c r="E115" s="153" t="e">
        <f t="shared" si="50"/>
        <v>#DIV/0!</v>
      </c>
      <c r="F115" s="168">
        <v>0</v>
      </c>
      <c r="G115" s="168">
        <v>0</v>
      </c>
      <c r="H115" s="168">
        <v>0</v>
      </c>
      <c r="I115" s="168">
        <v>0</v>
      </c>
      <c r="J115" s="168">
        <v>0</v>
      </c>
      <c r="K115" s="168">
        <v>0</v>
      </c>
      <c r="L115" s="168">
        <v>0</v>
      </c>
      <c r="M115" s="150">
        <f t="shared" si="51"/>
        <v>0</v>
      </c>
      <c r="N115" s="168">
        <v>0</v>
      </c>
      <c r="O115" s="153">
        <v>0</v>
      </c>
      <c r="P115" s="168">
        <v>0</v>
      </c>
      <c r="Q115" s="168">
        <v>0</v>
      </c>
      <c r="R115" s="77"/>
    </row>
    <row r="116" spans="1:18" x14ac:dyDescent="0.55000000000000004">
      <c r="A116" s="171" t="s">
        <v>117</v>
      </c>
      <c r="B116" s="150">
        <f t="shared" si="57"/>
        <v>10</v>
      </c>
      <c r="C116" s="162">
        <v>3</v>
      </c>
      <c r="D116" s="163">
        <v>7</v>
      </c>
      <c r="E116" s="153">
        <f t="shared" si="50"/>
        <v>0.7</v>
      </c>
      <c r="F116" s="162">
        <v>0</v>
      </c>
      <c r="G116" s="162">
        <v>1</v>
      </c>
      <c r="H116" s="163">
        <v>2</v>
      </c>
      <c r="I116" s="163">
        <v>0</v>
      </c>
      <c r="J116" s="163">
        <v>1</v>
      </c>
      <c r="K116" s="163">
        <v>0</v>
      </c>
      <c r="L116" s="163">
        <v>0</v>
      </c>
      <c r="M116" s="150">
        <f t="shared" si="51"/>
        <v>4</v>
      </c>
      <c r="N116" s="163">
        <v>6</v>
      </c>
      <c r="O116" s="153">
        <f t="shared" si="52"/>
        <v>0.4</v>
      </c>
      <c r="P116" s="163">
        <v>0</v>
      </c>
      <c r="Q116" s="163">
        <v>0</v>
      </c>
      <c r="R116" s="77"/>
    </row>
    <row r="117" spans="1:18" x14ac:dyDescent="0.55000000000000004">
      <c r="A117" s="171" t="s">
        <v>118</v>
      </c>
      <c r="B117" s="150">
        <f t="shared" si="57"/>
        <v>41</v>
      </c>
      <c r="C117" s="162">
        <v>5</v>
      </c>
      <c r="D117" s="163">
        <v>36</v>
      </c>
      <c r="E117" s="153">
        <f t="shared" si="50"/>
        <v>0.87804878048780488</v>
      </c>
      <c r="F117" s="162">
        <v>0</v>
      </c>
      <c r="G117" s="162">
        <v>5</v>
      </c>
      <c r="H117" s="163">
        <v>4</v>
      </c>
      <c r="I117" s="163">
        <v>0</v>
      </c>
      <c r="J117" s="163">
        <v>6</v>
      </c>
      <c r="K117" s="163">
        <v>0</v>
      </c>
      <c r="L117" s="163">
        <v>1</v>
      </c>
      <c r="M117" s="150">
        <f t="shared" si="51"/>
        <v>16</v>
      </c>
      <c r="N117" s="163">
        <v>24</v>
      </c>
      <c r="O117" s="153">
        <f t="shared" si="52"/>
        <v>0.4</v>
      </c>
      <c r="P117" s="163">
        <v>0</v>
      </c>
      <c r="Q117" s="163">
        <v>1</v>
      </c>
      <c r="R117" s="77"/>
    </row>
    <row r="118" spans="1:18" x14ac:dyDescent="0.55000000000000004">
      <c r="A118" s="171" t="s">
        <v>119</v>
      </c>
      <c r="B118" s="150">
        <f t="shared" si="57"/>
        <v>14</v>
      </c>
      <c r="C118" s="162">
        <v>1</v>
      </c>
      <c r="D118" s="163">
        <v>13</v>
      </c>
      <c r="E118" s="153">
        <f t="shared" si="50"/>
        <v>0.9285714285714286</v>
      </c>
      <c r="F118" s="162">
        <v>0</v>
      </c>
      <c r="G118" s="162">
        <v>0</v>
      </c>
      <c r="H118" s="163">
        <v>0</v>
      </c>
      <c r="I118" s="163">
        <v>0</v>
      </c>
      <c r="J118" s="163">
        <v>1</v>
      </c>
      <c r="K118" s="163">
        <v>0</v>
      </c>
      <c r="L118" s="163">
        <v>0</v>
      </c>
      <c r="M118" s="150">
        <f t="shared" si="51"/>
        <v>1</v>
      </c>
      <c r="N118" s="163">
        <v>13</v>
      </c>
      <c r="O118" s="153">
        <f t="shared" si="52"/>
        <v>7.1428571428571425E-2</v>
      </c>
      <c r="P118" s="163">
        <v>0</v>
      </c>
      <c r="Q118" s="163">
        <v>0</v>
      </c>
      <c r="R118" s="77"/>
    </row>
    <row r="119" spans="1:18" x14ac:dyDescent="0.55000000000000004">
      <c r="A119" s="189" t="s">
        <v>120</v>
      </c>
      <c r="B119" s="150">
        <f t="shared" ref="B119" si="58">C119+D119</f>
        <v>17</v>
      </c>
      <c r="C119" s="154">
        <v>6</v>
      </c>
      <c r="D119" s="150">
        <v>11</v>
      </c>
      <c r="E119" s="153">
        <f t="shared" ref="E119" si="59">D119/B119</f>
        <v>0.6470588235294118</v>
      </c>
      <c r="F119" s="154">
        <v>0</v>
      </c>
      <c r="G119" s="154">
        <v>1</v>
      </c>
      <c r="H119" s="150">
        <v>2</v>
      </c>
      <c r="I119" s="150">
        <v>0</v>
      </c>
      <c r="J119" s="150">
        <v>1</v>
      </c>
      <c r="K119" s="150">
        <v>0</v>
      </c>
      <c r="L119" s="150">
        <v>0</v>
      </c>
      <c r="M119" s="150">
        <f t="shared" si="51"/>
        <v>4</v>
      </c>
      <c r="N119" s="150">
        <v>11</v>
      </c>
      <c r="O119" s="153">
        <f t="shared" ref="O119" si="60">M119/(M119+N119)</f>
        <v>0.26666666666666666</v>
      </c>
      <c r="P119" s="150">
        <v>2</v>
      </c>
      <c r="Q119" s="150">
        <v>0</v>
      </c>
      <c r="R119" s="77"/>
    </row>
    <row r="120" spans="1:18" x14ac:dyDescent="0.55000000000000004">
      <c r="A120" s="171" t="s">
        <v>211</v>
      </c>
      <c r="B120" s="150">
        <f>C120+D120</f>
        <v>14</v>
      </c>
      <c r="C120" s="162">
        <v>1</v>
      </c>
      <c r="D120" s="163">
        <v>13</v>
      </c>
      <c r="E120" s="153">
        <f>D120/B120</f>
        <v>0.9285714285714286</v>
      </c>
      <c r="F120" s="162">
        <v>0</v>
      </c>
      <c r="G120" s="162">
        <v>1</v>
      </c>
      <c r="H120" s="163">
        <v>1</v>
      </c>
      <c r="I120" s="163">
        <v>0</v>
      </c>
      <c r="J120" s="163">
        <v>0</v>
      </c>
      <c r="K120" s="163">
        <v>0</v>
      </c>
      <c r="L120" s="163">
        <v>0</v>
      </c>
      <c r="M120" s="150">
        <f>SUM(F120:L120)</f>
        <v>2</v>
      </c>
      <c r="N120" s="163">
        <v>12</v>
      </c>
      <c r="O120" s="153">
        <f>M120/(M120+N120)</f>
        <v>0.14285714285714285</v>
      </c>
      <c r="P120" s="163">
        <v>0</v>
      </c>
      <c r="Q120" s="163">
        <v>0</v>
      </c>
      <c r="R120" s="77"/>
    </row>
    <row r="121" spans="1:18" x14ac:dyDescent="0.55000000000000004">
      <c r="A121" s="187" t="s">
        <v>121</v>
      </c>
      <c r="B121" s="150">
        <f t="shared" si="57"/>
        <v>8</v>
      </c>
      <c r="C121" s="154">
        <v>1</v>
      </c>
      <c r="D121" s="150">
        <v>7</v>
      </c>
      <c r="E121" s="153">
        <f t="shared" si="50"/>
        <v>0.875</v>
      </c>
      <c r="F121" s="154">
        <v>0</v>
      </c>
      <c r="G121" s="154">
        <v>0</v>
      </c>
      <c r="H121" s="150">
        <v>1</v>
      </c>
      <c r="I121" s="150">
        <v>0</v>
      </c>
      <c r="J121" s="150">
        <v>2</v>
      </c>
      <c r="K121" s="150">
        <v>0</v>
      </c>
      <c r="L121" s="150">
        <v>1</v>
      </c>
      <c r="M121" s="150">
        <f t="shared" si="51"/>
        <v>4</v>
      </c>
      <c r="N121" s="150">
        <v>4</v>
      </c>
      <c r="O121" s="153">
        <f t="shared" si="52"/>
        <v>0.5</v>
      </c>
      <c r="P121" s="150">
        <v>0</v>
      </c>
      <c r="Q121" s="150">
        <v>0</v>
      </c>
      <c r="R121" s="77"/>
    </row>
    <row r="122" spans="1:18" x14ac:dyDescent="0.55000000000000004">
      <c r="A122" s="190" t="s">
        <v>122</v>
      </c>
      <c r="B122" s="150">
        <f t="shared" si="57"/>
        <v>0</v>
      </c>
      <c r="C122" s="154">
        <v>0</v>
      </c>
      <c r="D122" s="150">
        <v>0</v>
      </c>
      <c r="E122" s="153" t="e">
        <f t="shared" si="50"/>
        <v>#DIV/0!</v>
      </c>
      <c r="F122" s="154">
        <v>0</v>
      </c>
      <c r="G122" s="154">
        <v>0</v>
      </c>
      <c r="H122" s="154">
        <v>0</v>
      </c>
      <c r="I122" s="154">
        <v>0</v>
      </c>
      <c r="J122" s="150">
        <v>0</v>
      </c>
      <c r="K122" s="150">
        <v>0</v>
      </c>
      <c r="L122" s="150">
        <v>0</v>
      </c>
      <c r="M122" s="150">
        <f t="shared" si="51"/>
        <v>0</v>
      </c>
      <c r="N122" s="150">
        <v>0</v>
      </c>
      <c r="O122" s="153" t="e">
        <f t="shared" si="52"/>
        <v>#DIV/0!</v>
      </c>
      <c r="P122" s="150">
        <v>0</v>
      </c>
      <c r="Q122" s="150">
        <v>0</v>
      </c>
      <c r="R122" s="77"/>
    </row>
    <row r="123" spans="1:18" x14ac:dyDescent="0.55000000000000004">
      <c r="A123" s="177" t="s">
        <v>46</v>
      </c>
      <c r="B123" s="155">
        <f>C123+D123</f>
        <v>70</v>
      </c>
      <c r="C123" s="155">
        <f>C114+C121+C119</f>
        <v>12</v>
      </c>
      <c r="D123" s="155">
        <f>D114+D121+D119</f>
        <v>58</v>
      </c>
      <c r="E123" s="157">
        <f t="shared" si="50"/>
        <v>0.82857142857142863</v>
      </c>
      <c r="F123" s="155">
        <f>F114+F121+F119</f>
        <v>0</v>
      </c>
      <c r="G123" s="155">
        <f t="shared" ref="G123:L123" si="61">G114+G121+G119</f>
        <v>4</v>
      </c>
      <c r="H123" s="155">
        <f t="shared" si="61"/>
        <v>5</v>
      </c>
      <c r="I123" s="155">
        <f t="shared" si="61"/>
        <v>0</v>
      </c>
      <c r="J123" s="155">
        <f t="shared" si="61"/>
        <v>8</v>
      </c>
      <c r="K123" s="155">
        <f t="shared" si="61"/>
        <v>0</v>
      </c>
      <c r="L123" s="155">
        <f t="shared" si="61"/>
        <v>2</v>
      </c>
      <c r="M123" s="155">
        <f>F123+G123+H123+I123+J123+L123</f>
        <v>19</v>
      </c>
      <c r="N123" s="155">
        <f>N114+N121+N119</f>
        <v>47</v>
      </c>
      <c r="O123" s="157">
        <f t="shared" si="52"/>
        <v>0.2878787878787879</v>
      </c>
      <c r="P123" s="155">
        <f>P114+P121+P119</f>
        <v>3</v>
      </c>
      <c r="Q123" s="155">
        <f>Q114+Q121+Q119</f>
        <v>1</v>
      </c>
      <c r="R123" s="77"/>
    </row>
    <row r="124" spans="1:18" x14ac:dyDescent="0.55000000000000004">
      <c r="A124" s="176" t="s">
        <v>124</v>
      </c>
      <c r="B124" s="150">
        <f t="shared" si="55"/>
        <v>23</v>
      </c>
      <c r="C124" s="154">
        <v>2</v>
      </c>
      <c r="D124" s="154">
        <v>21</v>
      </c>
      <c r="E124" s="153">
        <f t="shared" si="50"/>
        <v>0.91304347826086951</v>
      </c>
      <c r="F124" s="154">
        <v>0</v>
      </c>
      <c r="G124" s="154">
        <v>2</v>
      </c>
      <c r="H124" s="154">
        <v>6</v>
      </c>
      <c r="I124" s="154">
        <v>0</v>
      </c>
      <c r="J124" s="154">
        <v>1</v>
      </c>
      <c r="K124" s="154">
        <v>0</v>
      </c>
      <c r="L124" s="154">
        <v>0</v>
      </c>
      <c r="M124" s="150">
        <f t="shared" si="51"/>
        <v>9</v>
      </c>
      <c r="N124" s="154">
        <v>13</v>
      </c>
      <c r="O124" s="153">
        <f t="shared" si="52"/>
        <v>0.40909090909090912</v>
      </c>
      <c r="P124" s="154">
        <v>0</v>
      </c>
      <c r="Q124" s="154">
        <v>1</v>
      </c>
      <c r="R124" s="77"/>
    </row>
    <row r="125" spans="1:18" x14ac:dyDescent="0.55000000000000004">
      <c r="A125" s="176" t="s">
        <v>125</v>
      </c>
      <c r="B125" s="150">
        <f t="shared" si="55"/>
        <v>1</v>
      </c>
      <c r="C125" s="154">
        <v>0</v>
      </c>
      <c r="D125" s="154">
        <v>1</v>
      </c>
      <c r="E125" s="153">
        <f t="shared" si="50"/>
        <v>1</v>
      </c>
      <c r="F125" s="154">
        <v>0</v>
      </c>
      <c r="G125" s="154">
        <v>0</v>
      </c>
      <c r="H125" s="154">
        <v>0</v>
      </c>
      <c r="I125" s="154">
        <v>0</v>
      </c>
      <c r="J125" s="154">
        <v>0</v>
      </c>
      <c r="K125" s="154">
        <v>0</v>
      </c>
      <c r="L125" s="154">
        <v>0</v>
      </c>
      <c r="M125" s="150">
        <f t="shared" si="51"/>
        <v>0</v>
      </c>
      <c r="N125" s="154">
        <v>1</v>
      </c>
      <c r="O125" s="153">
        <f t="shared" si="52"/>
        <v>0</v>
      </c>
      <c r="P125" s="154">
        <v>0</v>
      </c>
      <c r="Q125" s="154">
        <v>0</v>
      </c>
      <c r="R125" s="77"/>
    </row>
    <row r="126" spans="1:18" x14ac:dyDescent="0.55000000000000004">
      <c r="A126" s="176" t="s">
        <v>126</v>
      </c>
      <c r="B126" s="150">
        <f t="shared" si="55"/>
        <v>5</v>
      </c>
      <c r="C126" s="154">
        <v>2</v>
      </c>
      <c r="D126" s="154">
        <v>3</v>
      </c>
      <c r="E126" s="153">
        <f t="shared" si="50"/>
        <v>0.6</v>
      </c>
      <c r="F126" s="154">
        <v>0</v>
      </c>
      <c r="G126" s="154">
        <v>0</v>
      </c>
      <c r="H126" s="154">
        <v>0</v>
      </c>
      <c r="I126" s="154">
        <v>0</v>
      </c>
      <c r="J126" s="154">
        <v>2</v>
      </c>
      <c r="K126" s="154">
        <v>0</v>
      </c>
      <c r="L126" s="154">
        <v>0</v>
      </c>
      <c r="M126" s="150">
        <f t="shared" si="51"/>
        <v>2</v>
      </c>
      <c r="N126" s="154">
        <v>3</v>
      </c>
      <c r="O126" s="153">
        <f t="shared" si="52"/>
        <v>0.4</v>
      </c>
      <c r="P126" s="154">
        <v>0</v>
      </c>
      <c r="Q126" s="154">
        <v>0</v>
      </c>
      <c r="R126" s="77"/>
    </row>
    <row r="127" spans="1:18" x14ac:dyDescent="0.55000000000000004">
      <c r="A127" s="176" t="s">
        <v>123</v>
      </c>
      <c r="B127" s="150">
        <f>C127+D127</f>
        <v>2</v>
      </c>
      <c r="C127" s="154">
        <v>0</v>
      </c>
      <c r="D127" s="150">
        <v>2</v>
      </c>
      <c r="E127" s="153">
        <f>D127/B127</f>
        <v>1</v>
      </c>
      <c r="F127" s="154">
        <v>0</v>
      </c>
      <c r="G127" s="154">
        <v>0</v>
      </c>
      <c r="H127" s="154">
        <v>1</v>
      </c>
      <c r="I127" s="154">
        <v>0</v>
      </c>
      <c r="J127" s="154">
        <v>0</v>
      </c>
      <c r="K127" s="154">
        <v>0</v>
      </c>
      <c r="L127" s="154">
        <v>0</v>
      </c>
      <c r="M127" s="150">
        <f>SUM(F127:L127)</f>
        <v>1</v>
      </c>
      <c r="N127" s="154">
        <v>1</v>
      </c>
      <c r="O127" s="153">
        <f>M127/(M127+N127)</f>
        <v>0.5</v>
      </c>
      <c r="P127" s="154">
        <v>0</v>
      </c>
      <c r="Q127" s="154">
        <v>0</v>
      </c>
      <c r="R127" s="77"/>
    </row>
    <row r="128" spans="1:18" x14ac:dyDescent="0.55000000000000004">
      <c r="A128" s="180" t="s">
        <v>50</v>
      </c>
      <c r="B128" s="160">
        <f t="shared" si="55"/>
        <v>29</v>
      </c>
      <c r="C128" s="160">
        <f>SUM(C124:C126)</f>
        <v>4</v>
      </c>
      <c r="D128" s="160">
        <f>SUM(D124:D126)</f>
        <v>25</v>
      </c>
      <c r="E128" s="161">
        <f t="shared" si="50"/>
        <v>0.86206896551724133</v>
      </c>
      <c r="F128" s="160">
        <f>SUM(F124:F126)</f>
        <v>0</v>
      </c>
      <c r="G128" s="160">
        <f>SUM(G124:G126)</f>
        <v>2</v>
      </c>
      <c r="H128" s="160">
        <f>SUM(H124:H126)</f>
        <v>6</v>
      </c>
      <c r="I128" s="160">
        <f>SUM(I124:I126)</f>
        <v>0</v>
      </c>
      <c r="J128" s="160">
        <f>SUM(J124:J126)</f>
        <v>3</v>
      </c>
      <c r="K128" s="160">
        <f>SUM(K124:K126)</f>
        <v>0</v>
      </c>
      <c r="L128" s="160">
        <f>SUM(L124:L126)</f>
        <v>0</v>
      </c>
      <c r="M128" s="160">
        <f t="shared" si="51"/>
        <v>11</v>
      </c>
      <c r="N128" s="160">
        <f>SUM(N124:N126)</f>
        <v>17</v>
      </c>
      <c r="O128" s="161">
        <f t="shared" si="52"/>
        <v>0.39285714285714285</v>
      </c>
      <c r="P128" s="160">
        <f>SUM(P124:P126)</f>
        <v>0</v>
      </c>
      <c r="Q128" s="160">
        <f>SUM(Q124:Q126)</f>
        <v>1</v>
      </c>
      <c r="R128" s="77"/>
    </row>
    <row r="129" spans="1:18" x14ac:dyDescent="0.55000000000000004">
      <c r="A129" s="181" t="s">
        <v>127</v>
      </c>
      <c r="B129" s="155">
        <f t="shared" si="55"/>
        <v>125</v>
      </c>
      <c r="C129" s="155">
        <f>C113+C123+C128</f>
        <v>18</v>
      </c>
      <c r="D129" s="155">
        <f>D113+D123+D128</f>
        <v>107</v>
      </c>
      <c r="E129" s="157">
        <f t="shared" si="50"/>
        <v>0.85599999999999998</v>
      </c>
      <c r="F129" s="164">
        <f>F113+F123+F128</f>
        <v>0</v>
      </c>
      <c r="G129" s="164">
        <f>G113+G123+G128</f>
        <v>8</v>
      </c>
      <c r="H129" s="164">
        <f>H113+H123+H128</f>
        <v>13</v>
      </c>
      <c r="I129" s="164">
        <f>I113+I123+I128</f>
        <v>0</v>
      </c>
      <c r="J129" s="164">
        <f>J113+J123+J128</f>
        <v>13</v>
      </c>
      <c r="K129" s="164">
        <f>K113+K123+K128</f>
        <v>0</v>
      </c>
      <c r="L129" s="164">
        <f>L113+L123+L128</f>
        <v>2</v>
      </c>
      <c r="M129" s="155">
        <f t="shared" si="51"/>
        <v>36</v>
      </c>
      <c r="N129" s="155">
        <f>N113+N123+N128</f>
        <v>76</v>
      </c>
      <c r="O129" s="157">
        <f t="shared" si="52"/>
        <v>0.32142857142857145</v>
      </c>
      <c r="P129" s="155">
        <f>P113+P123+P128</f>
        <v>11</v>
      </c>
      <c r="Q129" s="155">
        <f>Q113+Q123+Q128</f>
        <v>2</v>
      </c>
      <c r="R129" s="77"/>
    </row>
    <row r="130" spans="1:18" x14ac:dyDescent="0.55000000000000004">
      <c r="A130" s="175" t="s">
        <v>128</v>
      </c>
      <c r="B130" s="150"/>
      <c r="C130" s="165"/>
      <c r="D130" s="160"/>
      <c r="E130" s="153"/>
      <c r="F130" s="165"/>
      <c r="G130" s="165"/>
      <c r="H130" s="160"/>
      <c r="I130" s="160"/>
      <c r="J130" s="160"/>
      <c r="K130" s="160"/>
      <c r="L130" s="160"/>
      <c r="M130" s="150"/>
      <c r="N130" s="160"/>
      <c r="O130" s="153"/>
      <c r="P130" s="160"/>
      <c r="Q130" s="160"/>
      <c r="R130" s="77"/>
    </row>
    <row r="131" spans="1:18" x14ac:dyDescent="0.55000000000000004">
      <c r="A131" s="176" t="s">
        <v>129</v>
      </c>
      <c r="B131" s="150">
        <f>C131+D131</f>
        <v>8</v>
      </c>
      <c r="C131" s="162">
        <v>0</v>
      </c>
      <c r="D131" s="162">
        <v>8</v>
      </c>
      <c r="E131" s="153">
        <f t="shared" ref="E131:E217" si="62">D131/B131</f>
        <v>1</v>
      </c>
      <c r="F131" s="162">
        <v>0</v>
      </c>
      <c r="G131" s="162">
        <v>0</v>
      </c>
      <c r="H131" s="162">
        <v>1</v>
      </c>
      <c r="I131" s="162">
        <v>0</v>
      </c>
      <c r="J131" s="162">
        <v>1</v>
      </c>
      <c r="K131" s="162">
        <v>0</v>
      </c>
      <c r="L131" s="162">
        <v>0</v>
      </c>
      <c r="M131" s="150">
        <f t="shared" si="51"/>
        <v>2</v>
      </c>
      <c r="N131" s="162">
        <v>6</v>
      </c>
      <c r="O131" s="153">
        <f t="shared" ref="O131:O214" si="63">M131/(M131+N131)</f>
        <v>0.25</v>
      </c>
      <c r="P131" s="162">
        <v>0</v>
      </c>
      <c r="Q131" s="162">
        <v>0</v>
      </c>
      <c r="R131" s="77"/>
    </row>
    <row r="132" spans="1:18" x14ac:dyDescent="0.55000000000000004">
      <c r="A132" s="171" t="s">
        <v>130</v>
      </c>
      <c r="B132" s="150">
        <f>C132+D132</f>
        <v>5</v>
      </c>
      <c r="C132" s="162">
        <v>0</v>
      </c>
      <c r="D132" s="162">
        <v>5</v>
      </c>
      <c r="E132" s="153">
        <f>D132/B132</f>
        <v>1</v>
      </c>
      <c r="F132" s="162">
        <v>0</v>
      </c>
      <c r="G132" s="162">
        <v>0</v>
      </c>
      <c r="H132" s="162">
        <v>0</v>
      </c>
      <c r="I132" s="162">
        <v>0</v>
      </c>
      <c r="J132" s="162">
        <v>1</v>
      </c>
      <c r="K132" s="162">
        <v>0</v>
      </c>
      <c r="L132" s="162">
        <v>0</v>
      </c>
      <c r="M132" s="150">
        <f>SUM(F132:L132)</f>
        <v>1</v>
      </c>
      <c r="N132" s="162">
        <v>4</v>
      </c>
      <c r="O132" s="153">
        <f>M132/(M132+N132)</f>
        <v>0.2</v>
      </c>
      <c r="P132" s="162">
        <v>0</v>
      </c>
      <c r="Q132" s="162">
        <v>0</v>
      </c>
      <c r="R132" s="77"/>
    </row>
    <row r="133" spans="1:18" x14ac:dyDescent="0.55000000000000004">
      <c r="A133" s="171" t="s">
        <v>131</v>
      </c>
      <c r="B133" s="150">
        <f t="shared" ref="B133:B147" si="64">C133+D133</f>
        <v>3</v>
      </c>
      <c r="C133" s="162">
        <v>0</v>
      </c>
      <c r="D133" s="162">
        <v>3</v>
      </c>
      <c r="E133" s="153">
        <f t="shared" si="62"/>
        <v>1</v>
      </c>
      <c r="F133" s="162">
        <v>0</v>
      </c>
      <c r="G133" s="162">
        <v>0</v>
      </c>
      <c r="H133" s="162">
        <v>1</v>
      </c>
      <c r="I133" s="162">
        <v>0</v>
      </c>
      <c r="J133" s="162">
        <v>0</v>
      </c>
      <c r="K133" s="162">
        <v>0</v>
      </c>
      <c r="L133" s="162">
        <v>0</v>
      </c>
      <c r="M133" s="150">
        <f t="shared" si="51"/>
        <v>1</v>
      </c>
      <c r="N133" s="162">
        <v>2</v>
      </c>
      <c r="O133" s="153">
        <f t="shared" si="63"/>
        <v>0.33333333333333331</v>
      </c>
      <c r="P133" s="162">
        <v>0</v>
      </c>
      <c r="Q133" s="162">
        <v>0</v>
      </c>
      <c r="R133" s="77"/>
    </row>
    <row r="134" spans="1:18" x14ac:dyDescent="0.55000000000000004">
      <c r="A134" s="191" t="s">
        <v>132</v>
      </c>
      <c r="B134" s="150">
        <f t="shared" si="64"/>
        <v>2</v>
      </c>
      <c r="C134" s="162">
        <v>0</v>
      </c>
      <c r="D134" s="162">
        <v>2</v>
      </c>
      <c r="E134" s="169">
        <f t="shared" si="62"/>
        <v>1</v>
      </c>
      <c r="F134" s="162">
        <v>0</v>
      </c>
      <c r="G134" s="162">
        <v>0</v>
      </c>
      <c r="H134" s="162">
        <v>0</v>
      </c>
      <c r="I134" s="162">
        <v>0</v>
      </c>
      <c r="J134" s="162">
        <v>1</v>
      </c>
      <c r="K134" s="162">
        <v>0</v>
      </c>
      <c r="L134" s="162">
        <v>0</v>
      </c>
      <c r="M134" s="150">
        <f t="shared" si="51"/>
        <v>1</v>
      </c>
      <c r="N134" s="162">
        <v>1</v>
      </c>
      <c r="O134" s="153">
        <f t="shared" si="63"/>
        <v>0.5</v>
      </c>
      <c r="P134" s="162">
        <v>0</v>
      </c>
      <c r="Q134" s="162">
        <v>0</v>
      </c>
      <c r="R134" s="77"/>
    </row>
    <row r="135" spans="1:18" x14ac:dyDescent="0.55000000000000004">
      <c r="A135" s="182" t="s">
        <v>133</v>
      </c>
      <c r="B135" s="150">
        <f t="shared" si="64"/>
        <v>11</v>
      </c>
      <c r="C135" s="162">
        <v>3</v>
      </c>
      <c r="D135" s="162">
        <v>8</v>
      </c>
      <c r="E135" s="169">
        <f t="shared" si="62"/>
        <v>0.72727272727272729</v>
      </c>
      <c r="F135" s="162">
        <v>0</v>
      </c>
      <c r="G135" s="162">
        <v>2</v>
      </c>
      <c r="H135" s="162">
        <v>1</v>
      </c>
      <c r="I135" s="162">
        <v>0</v>
      </c>
      <c r="J135" s="162">
        <v>1</v>
      </c>
      <c r="K135" s="162">
        <v>0</v>
      </c>
      <c r="L135" s="162">
        <v>1</v>
      </c>
      <c r="M135" s="150">
        <f t="shared" si="51"/>
        <v>5</v>
      </c>
      <c r="N135" s="162">
        <v>6</v>
      </c>
      <c r="O135" s="153">
        <f t="shared" si="63"/>
        <v>0.45454545454545453</v>
      </c>
      <c r="P135" s="162">
        <v>0</v>
      </c>
      <c r="Q135" s="162">
        <v>0</v>
      </c>
      <c r="R135" s="77"/>
    </row>
    <row r="136" spans="1:18" x14ac:dyDescent="0.55000000000000004">
      <c r="A136" s="182" t="s">
        <v>134</v>
      </c>
      <c r="B136" s="150">
        <f t="shared" si="64"/>
        <v>0</v>
      </c>
      <c r="C136" s="162">
        <v>0</v>
      </c>
      <c r="D136" s="162">
        <v>0</v>
      </c>
      <c r="E136" s="169" t="e">
        <f t="shared" si="62"/>
        <v>#DIV/0!</v>
      </c>
      <c r="F136" s="162">
        <v>0</v>
      </c>
      <c r="G136" s="162">
        <v>0</v>
      </c>
      <c r="H136" s="162">
        <v>0</v>
      </c>
      <c r="I136" s="162">
        <v>0</v>
      </c>
      <c r="J136" s="162">
        <v>0</v>
      </c>
      <c r="K136" s="162">
        <v>0</v>
      </c>
      <c r="L136" s="162">
        <v>0</v>
      </c>
      <c r="M136" s="150">
        <f t="shared" si="51"/>
        <v>0</v>
      </c>
      <c r="N136" s="162">
        <v>0</v>
      </c>
      <c r="O136" s="153" t="e">
        <f t="shared" si="63"/>
        <v>#DIV/0!</v>
      </c>
      <c r="P136" s="162">
        <v>0</v>
      </c>
      <c r="Q136" s="162">
        <v>0</v>
      </c>
      <c r="R136" s="77"/>
    </row>
    <row r="137" spans="1:18" x14ac:dyDescent="0.55000000000000004">
      <c r="A137" s="176" t="s">
        <v>135</v>
      </c>
      <c r="B137" s="150">
        <f t="shared" si="64"/>
        <v>1</v>
      </c>
      <c r="C137" s="162">
        <v>1</v>
      </c>
      <c r="D137" s="162">
        <v>0</v>
      </c>
      <c r="E137" s="153">
        <f t="shared" si="62"/>
        <v>0</v>
      </c>
      <c r="F137" s="162">
        <v>0</v>
      </c>
      <c r="G137" s="162">
        <v>0</v>
      </c>
      <c r="H137" s="162">
        <v>0</v>
      </c>
      <c r="I137" s="162">
        <v>1</v>
      </c>
      <c r="J137" s="162">
        <v>0</v>
      </c>
      <c r="K137" s="162">
        <v>0</v>
      </c>
      <c r="L137" s="162">
        <v>0</v>
      </c>
      <c r="M137" s="150">
        <f t="shared" si="51"/>
        <v>1</v>
      </c>
      <c r="N137" s="162">
        <v>0</v>
      </c>
      <c r="O137" s="153">
        <f t="shared" si="63"/>
        <v>1</v>
      </c>
      <c r="P137" s="162">
        <v>0</v>
      </c>
      <c r="Q137" s="162">
        <v>0</v>
      </c>
      <c r="R137" s="77"/>
    </row>
    <row r="138" spans="1:18" x14ac:dyDescent="0.55000000000000004">
      <c r="A138" s="171" t="s">
        <v>136</v>
      </c>
      <c r="B138" s="150">
        <f t="shared" si="64"/>
        <v>1</v>
      </c>
      <c r="C138" s="162">
        <v>1</v>
      </c>
      <c r="D138" s="162">
        <v>0</v>
      </c>
      <c r="E138" s="153">
        <f t="shared" si="62"/>
        <v>0</v>
      </c>
      <c r="F138" s="162">
        <v>0</v>
      </c>
      <c r="G138" s="162">
        <v>0</v>
      </c>
      <c r="H138" s="162">
        <v>0</v>
      </c>
      <c r="I138" s="162">
        <v>1</v>
      </c>
      <c r="J138" s="162">
        <v>0</v>
      </c>
      <c r="K138" s="162">
        <v>0</v>
      </c>
      <c r="L138" s="162">
        <v>0</v>
      </c>
      <c r="M138" s="150">
        <f t="shared" si="51"/>
        <v>1</v>
      </c>
      <c r="N138" s="162">
        <v>0</v>
      </c>
      <c r="O138" s="153">
        <f t="shared" si="63"/>
        <v>1</v>
      </c>
      <c r="P138" s="162">
        <v>0</v>
      </c>
      <c r="Q138" s="162">
        <v>0</v>
      </c>
      <c r="R138" s="77"/>
    </row>
    <row r="139" spans="1:18" x14ac:dyDescent="0.55000000000000004">
      <c r="A139" s="179" t="s">
        <v>137</v>
      </c>
      <c r="B139" s="150">
        <f t="shared" si="64"/>
        <v>4</v>
      </c>
      <c r="C139" s="162">
        <v>0</v>
      </c>
      <c r="D139" s="162">
        <v>4</v>
      </c>
      <c r="E139" s="153">
        <f>D139/B139</f>
        <v>1</v>
      </c>
      <c r="F139" s="162">
        <v>0</v>
      </c>
      <c r="G139" s="162">
        <v>0</v>
      </c>
      <c r="H139" s="162">
        <v>2</v>
      </c>
      <c r="I139" s="162">
        <v>0</v>
      </c>
      <c r="J139" s="162">
        <v>0</v>
      </c>
      <c r="K139" s="162">
        <v>0</v>
      </c>
      <c r="L139" s="162">
        <v>0</v>
      </c>
      <c r="M139" s="150">
        <f t="shared" si="51"/>
        <v>2</v>
      </c>
      <c r="N139" s="162">
        <v>2</v>
      </c>
      <c r="O139" s="153">
        <f t="shared" si="63"/>
        <v>0.5</v>
      </c>
      <c r="P139" s="162">
        <v>0</v>
      </c>
      <c r="Q139" s="162">
        <v>0</v>
      </c>
      <c r="R139" s="77"/>
    </row>
    <row r="140" spans="1:18" x14ac:dyDescent="0.55000000000000004">
      <c r="A140" s="182" t="s">
        <v>138</v>
      </c>
      <c r="B140" s="150">
        <f t="shared" si="64"/>
        <v>1</v>
      </c>
      <c r="C140" s="162">
        <v>0</v>
      </c>
      <c r="D140" s="162">
        <v>1</v>
      </c>
      <c r="E140" s="169">
        <f t="shared" ref="E140:E142" si="65">D140/B140</f>
        <v>1</v>
      </c>
      <c r="F140" s="162">
        <v>0</v>
      </c>
      <c r="G140" s="162">
        <v>0</v>
      </c>
      <c r="H140" s="162">
        <v>0</v>
      </c>
      <c r="I140" s="162">
        <v>0</v>
      </c>
      <c r="J140" s="162">
        <v>0</v>
      </c>
      <c r="K140" s="162">
        <v>0</v>
      </c>
      <c r="L140" s="162">
        <v>0</v>
      </c>
      <c r="M140" s="150">
        <f t="shared" si="51"/>
        <v>0</v>
      </c>
      <c r="N140" s="162">
        <v>0</v>
      </c>
      <c r="O140" s="153" t="e">
        <f t="shared" si="63"/>
        <v>#DIV/0!</v>
      </c>
      <c r="P140" s="162">
        <v>0</v>
      </c>
      <c r="Q140" s="162">
        <v>1</v>
      </c>
      <c r="R140" s="77"/>
    </row>
    <row r="141" spans="1:18" x14ac:dyDescent="0.55000000000000004">
      <c r="A141" s="182" t="s">
        <v>139</v>
      </c>
      <c r="B141" s="150">
        <f t="shared" si="64"/>
        <v>1</v>
      </c>
      <c r="C141" s="162">
        <v>0</v>
      </c>
      <c r="D141" s="162">
        <v>1</v>
      </c>
      <c r="E141" s="169">
        <f t="shared" si="65"/>
        <v>1</v>
      </c>
      <c r="F141" s="162">
        <v>0</v>
      </c>
      <c r="G141" s="162">
        <v>0</v>
      </c>
      <c r="H141" s="162">
        <v>0</v>
      </c>
      <c r="I141" s="162">
        <v>0</v>
      </c>
      <c r="J141" s="162">
        <v>1</v>
      </c>
      <c r="K141" s="162">
        <v>0</v>
      </c>
      <c r="L141" s="162">
        <v>0</v>
      </c>
      <c r="M141" s="150">
        <f t="shared" si="51"/>
        <v>1</v>
      </c>
      <c r="N141" s="162">
        <v>0</v>
      </c>
      <c r="O141" s="153">
        <f t="shared" si="63"/>
        <v>1</v>
      </c>
      <c r="P141" s="162">
        <v>0</v>
      </c>
      <c r="Q141" s="162">
        <v>0</v>
      </c>
      <c r="R141" s="77"/>
    </row>
    <row r="142" spans="1:18" x14ac:dyDescent="0.55000000000000004">
      <c r="A142" s="182" t="s">
        <v>140</v>
      </c>
      <c r="B142" s="150">
        <f t="shared" si="64"/>
        <v>0</v>
      </c>
      <c r="C142" s="162">
        <v>0</v>
      </c>
      <c r="D142" s="162">
        <v>0</v>
      </c>
      <c r="E142" s="169" t="e">
        <f t="shared" si="65"/>
        <v>#DIV/0!</v>
      </c>
      <c r="F142" s="162">
        <v>0</v>
      </c>
      <c r="G142" s="162">
        <v>0</v>
      </c>
      <c r="H142" s="162">
        <v>0</v>
      </c>
      <c r="I142" s="162">
        <v>0</v>
      </c>
      <c r="J142" s="162">
        <v>0</v>
      </c>
      <c r="K142" s="162">
        <v>0</v>
      </c>
      <c r="L142" s="162">
        <v>0</v>
      </c>
      <c r="M142" s="150">
        <f t="shared" si="51"/>
        <v>0</v>
      </c>
      <c r="N142" s="162">
        <v>0</v>
      </c>
      <c r="O142" s="153" t="e">
        <f t="shared" si="63"/>
        <v>#DIV/0!</v>
      </c>
      <c r="P142" s="162">
        <v>0</v>
      </c>
      <c r="Q142" s="162">
        <v>0</v>
      </c>
      <c r="R142" s="77"/>
    </row>
    <row r="143" spans="1:18" x14ac:dyDescent="0.55000000000000004">
      <c r="A143" s="176" t="s">
        <v>141</v>
      </c>
      <c r="B143" s="150">
        <f t="shared" si="64"/>
        <v>0</v>
      </c>
      <c r="C143" s="162">
        <v>0</v>
      </c>
      <c r="D143" s="162">
        <v>0</v>
      </c>
      <c r="E143" s="153" t="e">
        <f t="shared" si="62"/>
        <v>#DIV/0!</v>
      </c>
      <c r="F143" s="162">
        <v>0</v>
      </c>
      <c r="G143" s="162">
        <v>0</v>
      </c>
      <c r="H143" s="162">
        <v>0</v>
      </c>
      <c r="I143" s="162">
        <v>0</v>
      </c>
      <c r="J143" s="162">
        <v>0</v>
      </c>
      <c r="K143" s="162">
        <v>0</v>
      </c>
      <c r="L143" s="162">
        <v>0</v>
      </c>
      <c r="M143" s="150">
        <f t="shared" si="51"/>
        <v>0</v>
      </c>
      <c r="N143" s="162">
        <v>0</v>
      </c>
      <c r="O143" s="153" t="e">
        <f t="shared" si="63"/>
        <v>#DIV/0!</v>
      </c>
      <c r="P143" s="162">
        <v>0</v>
      </c>
      <c r="Q143" s="162">
        <v>0</v>
      </c>
      <c r="R143" s="77"/>
    </row>
    <row r="144" spans="1:18" x14ac:dyDescent="0.55000000000000004">
      <c r="A144" s="176" t="s">
        <v>142</v>
      </c>
      <c r="B144" s="150">
        <f t="shared" si="64"/>
        <v>3</v>
      </c>
      <c r="C144" s="162">
        <v>0</v>
      </c>
      <c r="D144" s="162">
        <v>3</v>
      </c>
      <c r="E144" s="153">
        <f t="shared" si="62"/>
        <v>1</v>
      </c>
      <c r="F144" s="162">
        <v>0</v>
      </c>
      <c r="G144" s="162">
        <v>1</v>
      </c>
      <c r="H144" s="162">
        <v>0</v>
      </c>
      <c r="I144" s="162">
        <v>0</v>
      </c>
      <c r="J144" s="162">
        <v>0</v>
      </c>
      <c r="K144" s="162">
        <v>0</v>
      </c>
      <c r="L144" s="162">
        <v>0</v>
      </c>
      <c r="M144" s="150">
        <f t="shared" si="51"/>
        <v>1</v>
      </c>
      <c r="N144" s="162">
        <v>2</v>
      </c>
      <c r="O144" s="153">
        <f t="shared" si="63"/>
        <v>0.33333333333333331</v>
      </c>
      <c r="P144" s="162">
        <v>0</v>
      </c>
      <c r="Q144" s="162">
        <v>0</v>
      </c>
      <c r="R144" s="77"/>
    </row>
    <row r="145" spans="1:18" x14ac:dyDescent="0.55000000000000004">
      <c r="A145" s="192" t="s">
        <v>143</v>
      </c>
      <c r="B145" s="150">
        <f t="shared" ref="B145" si="66">C145+D145</f>
        <v>1</v>
      </c>
      <c r="C145" s="162">
        <v>0</v>
      </c>
      <c r="D145" s="162">
        <v>1</v>
      </c>
      <c r="E145" s="153">
        <f t="shared" ref="E145" si="67">D145/B145</f>
        <v>1</v>
      </c>
      <c r="F145" s="162">
        <v>0</v>
      </c>
      <c r="G145" s="162">
        <v>0</v>
      </c>
      <c r="H145" s="162">
        <v>0</v>
      </c>
      <c r="I145" s="162">
        <v>0</v>
      </c>
      <c r="J145" s="162">
        <v>0</v>
      </c>
      <c r="K145" s="162">
        <v>0</v>
      </c>
      <c r="L145" s="162">
        <v>0</v>
      </c>
      <c r="M145" s="150">
        <f t="shared" ref="M145" si="68">SUM(F145:L145)</f>
        <v>0</v>
      </c>
      <c r="N145" s="162">
        <v>1</v>
      </c>
      <c r="O145" s="153">
        <f t="shared" ref="O145" si="69">M145/(M145+N145)</f>
        <v>0</v>
      </c>
      <c r="P145" s="162">
        <v>0</v>
      </c>
      <c r="Q145" s="162">
        <v>0</v>
      </c>
      <c r="R145" s="77"/>
    </row>
    <row r="146" spans="1:18" x14ac:dyDescent="0.55000000000000004">
      <c r="A146" s="190" t="s">
        <v>144</v>
      </c>
      <c r="B146" s="150">
        <f t="shared" ref="B146" si="70">C146+D146</f>
        <v>1</v>
      </c>
      <c r="C146" s="162">
        <v>0</v>
      </c>
      <c r="D146" s="162">
        <v>1</v>
      </c>
      <c r="E146" s="153">
        <f t="shared" ref="E146" si="71">D146/B146</f>
        <v>1</v>
      </c>
      <c r="F146" s="162">
        <v>0</v>
      </c>
      <c r="G146" s="162">
        <v>0</v>
      </c>
      <c r="H146" s="162">
        <v>0</v>
      </c>
      <c r="I146" s="162">
        <v>0</v>
      </c>
      <c r="J146" s="162">
        <v>1</v>
      </c>
      <c r="K146" s="162">
        <v>0</v>
      </c>
      <c r="L146" s="162">
        <v>0</v>
      </c>
      <c r="M146" s="150">
        <f t="shared" ref="M146" si="72">SUM(F146:L146)</f>
        <v>1</v>
      </c>
      <c r="N146" s="162">
        <v>0</v>
      </c>
      <c r="O146" s="153">
        <f t="shared" ref="O146" si="73">M146/(M146+N146)</f>
        <v>1</v>
      </c>
      <c r="P146" s="162">
        <v>0</v>
      </c>
      <c r="Q146" s="162">
        <v>0</v>
      </c>
      <c r="R146" s="77"/>
    </row>
    <row r="147" spans="1:18" x14ac:dyDescent="0.55000000000000004">
      <c r="A147" s="192" t="s">
        <v>145</v>
      </c>
      <c r="B147" s="150">
        <f t="shared" si="64"/>
        <v>2</v>
      </c>
      <c r="C147" s="162">
        <v>1</v>
      </c>
      <c r="D147" s="162">
        <v>1</v>
      </c>
      <c r="E147" s="153">
        <f>D147/B147</f>
        <v>0.5</v>
      </c>
      <c r="F147" s="162">
        <v>0</v>
      </c>
      <c r="G147" s="162">
        <v>0</v>
      </c>
      <c r="H147" s="162">
        <v>0</v>
      </c>
      <c r="I147" s="162">
        <v>0</v>
      </c>
      <c r="J147" s="162">
        <v>0</v>
      </c>
      <c r="K147" s="162">
        <v>0</v>
      </c>
      <c r="L147" s="162">
        <v>0</v>
      </c>
      <c r="M147" s="150">
        <f t="shared" si="51"/>
        <v>0</v>
      </c>
      <c r="N147" s="162">
        <v>2</v>
      </c>
      <c r="O147" s="153">
        <f t="shared" si="63"/>
        <v>0</v>
      </c>
      <c r="P147" s="162">
        <v>0</v>
      </c>
      <c r="Q147" s="162">
        <v>0</v>
      </c>
      <c r="R147" s="77"/>
    </row>
    <row r="148" spans="1:18" x14ac:dyDescent="0.55000000000000004">
      <c r="A148" s="177" t="s">
        <v>22</v>
      </c>
      <c r="B148" s="155">
        <f>C148+D148</f>
        <v>21</v>
      </c>
      <c r="C148" s="155">
        <f>C139+C137+C143+C144+C147+C131+C134+C145</f>
        <v>2</v>
      </c>
      <c r="D148" s="155">
        <f>D139+D137+D143+D144+D147+D131+D134+D145</f>
        <v>19</v>
      </c>
      <c r="E148" s="157">
        <f>D148/B148</f>
        <v>0.90476190476190477</v>
      </c>
      <c r="F148" s="155">
        <f>F139+F137+F143+F144+F147+F131+F134+F145</f>
        <v>0</v>
      </c>
      <c r="G148" s="155">
        <f t="shared" ref="G148:L148" si="74">G139+G137+G143+G144+G147+G131+G134+G145</f>
        <v>1</v>
      </c>
      <c r="H148" s="155">
        <f t="shared" si="74"/>
        <v>3</v>
      </c>
      <c r="I148" s="155">
        <f t="shared" si="74"/>
        <v>1</v>
      </c>
      <c r="J148" s="155">
        <f t="shared" si="74"/>
        <v>2</v>
      </c>
      <c r="K148" s="155">
        <f t="shared" si="74"/>
        <v>0</v>
      </c>
      <c r="L148" s="155">
        <f t="shared" si="74"/>
        <v>0</v>
      </c>
      <c r="M148" s="155">
        <f>M139+M137+M143+M144+M147+M131</f>
        <v>6</v>
      </c>
      <c r="N148" s="155">
        <f>N139+N137+N143+N144+N147+N131+N134+N145</f>
        <v>14</v>
      </c>
      <c r="O148" s="157">
        <f>M148/(M148+N148)</f>
        <v>0.3</v>
      </c>
      <c r="P148" s="155">
        <f>P139+P137+P143+P144+P147+P131+P134+P145</f>
        <v>0</v>
      </c>
      <c r="Q148" s="155">
        <f>Q139+Q137+Q143+Q144+Q147+Q131+Q134+Q145</f>
        <v>0</v>
      </c>
      <c r="R148" s="77"/>
    </row>
    <row r="149" spans="1:18" x14ac:dyDescent="0.55000000000000004">
      <c r="A149" s="180" t="s">
        <v>146</v>
      </c>
      <c r="B149" s="160"/>
      <c r="C149" s="160"/>
      <c r="D149" s="160"/>
      <c r="E149" s="153"/>
      <c r="F149" s="160"/>
      <c r="G149" s="160"/>
      <c r="H149" s="160"/>
      <c r="I149" s="160"/>
      <c r="J149" s="160"/>
      <c r="K149" s="160"/>
      <c r="L149" s="160"/>
      <c r="M149" s="160"/>
      <c r="N149" s="160"/>
      <c r="O149" s="153"/>
      <c r="P149" s="160"/>
      <c r="Q149" s="160"/>
      <c r="R149" s="77"/>
    </row>
    <row r="150" spans="1:18" x14ac:dyDescent="0.55000000000000004">
      <c r="A150" s="176" t="s">
        <v>147</v>
      </c>
      <c r="B150" s="150">
        <f>C150+D150</f>
        <v>8</v>
      </c>
      <c r="C150" s="162">
        <v>5</v>
      </c>
      <c r="D150" s="162">
        <v>3</v>
      </c>
      <c r="E150" s="153">
        <f>D150/B150</f>
        <v>0.375</v>
      </c>
      <c r="F150" s="162">
        <v>0</v>
      </c>
      <c r="G150" s="162">
        <v>0</v>
      </c>
      <c r="H150" s="162">
        <v>0</v>
      </c>
      <c r="I150" s="162">
        <v>0</v>
      </c>
      <c r="J150" s="162">
        <v>1</v>
      </c>
      <c r="K150" s="162">
        <v>0</v>
      </c>
      <c r="L150" s="162">
        <v>0</v>
      </c>
      <c r="M150" s="150">
        <f>SUM(F150:L150)</f>
        <v>1</v>
      </c>
      <c r="N150" s="162">
        <v>6</v>
      </c>
      <c r="O150" s="153">
        <f>M150/(M150+N150)</f>
        <v>0.14285714285714285</v>
      </c>
      <c r="P150" s="162">
        <v>0</v>
      </c>
      <c r="Q150" s="162">
        <v>1</v>
      </c>
      <c r="R150" s="77"/>
    </row>
    <row r="151" spans="1:18" x14ac:dyDescent="0.55000000000000004">
      <c r="A151" s="178" t="s">
        <v>148</v>
      </c>
      <c r="B151" s="150">
        <f t="shared" ref="B151:B188" si="75">C151+D151</f>
        <v>1</v>
      </c>
      <c r="C151" s="162">
        <v>0</v>
      </c>
      <c r="D151" s="162">
        <v>1</v>
      </c>
      <c r="E151" s="153">
        <f>D151/B151</f>
        <v>1</v>
      </c>
      <c r="F151" s="162">
        <v>0</v>
      </c>
      <c r="G151" s="162">
        <v>0</v>
      </c>
      <c r="H151" s="162">
        <v>0</v>
      </c>
      <c r="I151" s="162">
        <v>0</v>
      </c>
      <c r="J151" s="162">
        <v>0</v>
      </c>
      <c r="K151" s="162">
        <v>0</v>
      </c>
      <c r="L151" s="162">
        <v>0</v>
      </c>
      <c r="M151" s="150">
        <f>SUM(F151:L151)</f>
        <v>0</v>
      </c>
      <c r="N151" s="162">
        <v>1</v>
      </c>
      <c r="O151" s="153">
        <f>M151/(M151+N151)</f>
        <v>0</v>
      </c>
      <c r="P151" s="162">
        <v>0</v>
      </c>
      <c r="Q151" s="162">
        <v>0</v>
      </c>
      <c r="R151" s="77"/>
    </row>
    <row r="152" spans="1:18" x14ac:dyDescent="0.55000000000000004">
      <c r="A152" s="176" t="s">
        <v>149</v>
      </c>
      <c r="B152" s="150">
        <f t="shared" si="75"/>
        <v>5</v>
      </c>
      <c r="C152" s="162">
        <v>2</v>
      </c>
      <c r="D152" s="162">
        <v>3</v>
      </c>
      <c r="E152" s="153">
        <f t="shared" si="62"/>
        <v>0.6</v>
      </c>
      <c r="F152" s="162">
        <v>0</v>
      </c>
      <c r="G152" s="162">
        <v>0</v>
      </c>
      <c r="H152" s="162">
        <v>3</v>
      </c>
      <c r="I152" s="162">
        <v>0</v>
      </c>
      <c r="J152" s="162">
        <v>0</v>
      </c>
      <c r="K152" s="162">
        <v>0</v>
      </c>
      <c r="L152" s="162">
        <v>0</v>
      </c>
      <c r="M152" s="150">
        <f t="shared" si="51"/>
        <v>3</v>
      </c>
      <c r="N152" s="162">
        <v>2</v>
      </c>
      <c r="O152" s="153">
        <f t="shared" si="63"/>
        <v>0.6</v>
      </c>
      <c r="P152" s="162">
        <v>0</v>
      </c>
      <c r="Q152" s="162">
        <v>0</v>
      </c>
      <c r="R152" s="77"/>
    </row>
    <row r="153" spans="1:18" x14ac:dyDescent="0.55000000000000004">
      <c r="A153" s="179" t="s">
        <v>150</v>
      </c>
      <c r="B153" s="150">
        <f t="shared" si="75"/>
        <v>89</v>
      </c>
      <c r="C153" s="162">
        <v>26</v>
      </c>
      <c r="D153" s="162">
        <v>63</v>
      </c>
      <c r="E153" s="153">
        <f t="shared" si="62"/>
        <v>0.7078651685393258</v>
      </c>
      <c r="F153" s="162">
        <v>0</v>
      </c>
      <c r="G153" s="162">
        <v>10</v>
      </c>
      <c r="H153" s="162">
        <v>15</v>
      </c>
      <c r="I153" s="162">
        <v>0</v>
      </c>
      <c r="J153" s="162">
        <v>11</v>
      </c>
      <c r="K153" s="162">
        <v>0</v>
      </c>
      <c r="L153" s="162">
        <v>4</v>
      </c>
      <c r="M153" s="150">
        <f t="shared" si="51"/>
        <v>40</v>
      </c>
      <c r="N153" s="162">
        <v>46</v>
      </c>
      <c r="O153" s="153">
        <f t="shared" si="63"/>
        <v>0.46511627906976744</v>
      </c>
      <c r="P153" s="162">
        <v>1</v>
      </c>
      <c r="Q153" s="162">
        <v>2</v>
      </c>
      <c r="R153" s="77"/>
    </row>
    <row r="154" spans="1:18" x14ac:dyDescent="0.55000000000000004">
      <c r="A154" s="171" t="s">
        <v>151</v>
      </c>
      <c r="B154" s="150">
        <f t="shared" si="75"/>
        <v>8</v>
      </c>
      <c r="C154" s="162">
        <v>1</v>
      </c>
      <c r="D154" s="162">
        <v>7</v>
      </c>
      <c r="E154" s="153">
        <f t="shared" si="62"/>
        <v>0.875</v>
      </c>
      <c r="F154" s="162">
        <v>0</v>
      </c>
      <c r="G154" s="162">
        <v>1</v>
      </c>
      <c r="H154" s="162">
        <v>5</v>
      </c>
      <c r="I154" s="162">
        <v>0</v>
      </c>
      <c r="J154" s="162">
        <v>0</v>
      </c>
      <c r="K154" s="162">
        <v>0</v>
      </c>
      <c r="L154" s="162">
        <v>0</v>
      </c>
      <c r="M154" s="150">
        <f t="shared" si="51"/>
        <v>6</v>
      </c>
      <c r="N154" s="162">
        <v>2</v>
      </c>
      <c r="O154" s="153">
        <f t="shared" si="63"/>
        <v>0.75</v>
      </c>
      <c r="P154" s="162">
        <v>0</v>
      </c>
      <c r="Q154" s="162">
        <v>0</v>
      </c>
      <c r="R154" s="77"/>
    </row>
    <row r="155" spans="1:18" x14ac:dyDescent="0.55000000000000004">
      <c r="A155" s="171" t="s">
        <v>152</v>
      </c>
      <c r="B155" s="150">
        <f t="shared" si="75"/>
        <v>9</v>
      </c>
      <c r="C155" s="162">
        <v>3</v>
      </c>
      <c r="D155" s="162">
        <v>6</v>
      </c>
      <c r="E155" s="153">
        <f t="shared" si="62"/>
        <v>0.66666666666666663</v>
      </c>
      <c r="F155" s="162">
        <v>0</v>
      </c>
      <c r="G155" s="162">
        <v>2</v>
      </c>
      <c r="H155" s="162">
        <v>2</v>
      </c>
      <c r="I155" s="162">
        <v>0</v>
      </c>
      <c r="J155" s="162">
        <v>1</v>
      </c>
      <c r="K155" s="162">
        <v>0</v>
      </c>
      <c r="L155" s="162">
        <v>2</v>
      </c>
      <c r="M155" s="150">
        <f t="shared" si="51"/>
        <v>7</v>
      </c>
      <c r="N155" s="162">
        <v>2</v>
      </c>
      <c r="O155" s="153">
        <f t="shared" si="63"/>
        <v>0.77777777777777779</v>
      </c>
      <c r="P155" s="162">
        <v>0</v>
      </c>
      <c r="Q155" s="162">
        <v>0</v>
      </c>
      <c r="R155" s="77"/>
    </row>
    <row r="156" spans="1:18" x14ac:dyDescent="0.55000000000000004">
      <c r="A156" s="171" t="s">
        <v>153</v>
      </c>
      <c r="B156" s="170">
        <f t="shared" si="75"/>
        <v>10</v>
      </c>
      <c r="C156" s="162">
        <v>1</v>
      </c>
      <c r="D156" s="162">
        <v>9</v>
      </c>
      <c r="E156" s="153">
        <f t="shared" si="62"/>
        <v>0.9</v>
      </c>
      <c r="F156" s="162">
        <v>0</v>
      </c>
      <c r="G156" s="162">
        <v>1</v>
      </c>
      <c r="H156" s="162">
        <v>0</v>
      </c>
      <c r="I156" s="162">
        <v>0</v>
      </c>
      <c r="J156" s="162">
        <v>2</v>
      </c>
      <c r="K156" s="162">
        <v>0</v>
      </c>
      <c r="L156" s="162">
        <v>0</v>
      </c>
      <c r="M156" s="150">
        <f t="shared" si="51"/>
        <v>3</v>
      </c>
      <c r="N156" s="162">
        <v>6</v>
      </c>
      <c r="O156" s="153">
        <f t="shared" si="63"/>
        <v>0.33333333333333331</v>
      </c>
      <c r="P156" s="162">
        <v>0</v>
      </c>
      <c r="Q156" s="162">
        <v>1</v>
      </c>
      <c r="R156" s="77"/>
    </row>
    <row r="157" spans="1:18" x14ac:dyDescent="0.55000000000000004">
      <c r="A157" s="193" t="s">
        <v>154</v>
      </c>
      <c r="B157" s="150">
        <f t="shared" si="75"/>
        <v>0</v>
      </c>
      <c r="C157" s="162">
        <v>0</v>
      </c>
      <c r="D157" s="162">
        <v>0</v>
      </c>
      <c r="E157" s="153" t="e">
        <f t="shared" si="62"/>
        <v>#DIV/0!</v>
      </c>
      <c r="F157" s="162">
        <v>0</v>
      </c>
      <c r="G157" s="162">
        <v>0</v>
      </c>
      <c r="H157" s="162">
        <v>0</v>
      </c>
      <c r="I157" s="162">
        <v>0</v>
      </c>
      <c r="J157" s="162">
        <v>0</v>
      </c>
      <c r="K157" s="162">
        <v>0</v>
      </c>
      <c r="L157" s="162">
        <v>0</v>
      </c>
      <c r="M157" s="150">
        <f t="shared" si="51"/>
        <v>0</v>
      </c>
      <c r="N157" s="162">
        <v>0</v>
      </c>
      <c r="O157" s="153" t="e">
        <f t="shared" si="63"/>
        <v>#DIV/0!</v>
      </c>
      <c r="P157" s="162">
        <v>0</v>
      </c>
      <c r="Q157" s="162">
        <v>0</v>
      </c>
      <c r="R157" s="77"/>
    </row>
    <row r="158" spans="1:18" x14ac:dyDescent="0.55000000000000004">
      <c r="A158" s="171" t="s">
        <v>155</v>
      </c>
      <c r="B158" s="170">
        <f t="shared" si="75"/>
        <v>24</v>
      </c>
      <c r="C158" s="162">
        <v>9</v>
      </c>
      <c r="D158" s="162">
        <v>15</v>
      </c>
      <c r="E158" s="172">
        <f t="shared" si="62"/>
        <v>0.625</v>
      </c>
      <c r="F158" s="162">
        <v>0</v>
      </c>
      <c r="G158" s="162">
        <v>1</v>
      </c>
      <c r="H158" s="162">
        <v>1</v>
      </c>
      <c r="I158" s="162">
        <v>0</v>
      </c>
      <c r="J158" s="162">
        <v>2</v>
      </c>
      <c r="K158" s="162">
        <v>0</v>
      </c>
      <c r="L158" s="162">
        <v>0</v>
      </c>
      <c r="M158" s="170">
        <f t="shared" si="51"/>
        <v>4</v>
      </c>
      <c r="N158" s="162">
        <v>19</v>
      </c>
      <c r="O158" s="172">
        <f t="shared" si="63"/>
        <v>0.17391304347826086</v>
      </c>
      <c r="P158" s="162">
        <v>1</v>
      </c>
      <c r="Q158" s="162">
        <v>0</v>
      </c>
      <c r="R158" s="77"/>
    </row>
    <row r="159" spans="1:18" x14ac:dyDescent="0.55000000000000004">
      <c r="A159" s="171" t="s">
        <v>156</v>
      </c>
      <c r="B159" s="150">
        <f t="shared" si="75"/>
        <v>0</v>
      </c>
      <c r="C159" s="162">
        <v>0</v>
      </c>
      <c r="D159" s="162">
        <v>0</v>
      </c>
      <c r="E159" s="153" t="e">
        <f t="shared" si="62"/>
        <v>#DIV/0!</v>
      </c>
      <c r="F159" s="162">
        <v>0</v>
      </c>
      <c r="G159" s="162">
        <v>0</v>
      </c>
      <c r="H159" s="162">
        <v>0</v>
      </c>
      <c r="I159" s="162">
        <v>0</v>
      </c>
      <c r="J159" s="162">
        <v>0</v>
      </c>
      <c r="K159" s="162">
        <v>0</v>
      </c>
      <c r="L159" s="162">
        <v>0</v>
      </c>
      <c r="M159" s="150">
        <f t="shared" si="51"/>
        <v>0</v>
      </c>
      <c r="N159" s="162">
        <v>0</v>
      </c>
      <c r="O159" s="153" t="e">
        <f t="shared" si="63"/>
        <v>#DIV/0!</v>
      </c>
      <c r="P159" s="162">
        <v>0</v>
      </c>
      <c r="Q159" s="162">
        <v>0</v>
      </c>
      <c r="R159" s="77"/>
    </row>
    <row r="160" spans="1:18" x14ac:dyDescent="0.55000000000000004">
      <c r="A160" s="171" t="s">
        <v>157</v>
      </c>
      <c r="B160" s="150">
        <f t="shared" si="75"/>
        <v>0</v>
      </c>
      <c r="C160" s="162">
        <v>0</v>
      </c>
      <c r="D160" s="162">
        <v>0</v>
      </c>
      <c r="E160" s="153" t="e">
        <f t="shared" si="62"/>
        <v>#DIV/0!</v>
      </c>
      <c r="F160" s="162">
        <v>0</v>
      </c>
      <c r="G160" s="162">
        <v>0</v>
      </c>
      <c r="H160" s="162">
        <v>0</v>
      </c>
      <c r="I160" s="162">
        <v>0</v>
      </c>
      <c r="J160" s="162">
        <v>0</v>
      </c>
      <c r="K160" s="162">
        <v>0</v>
      </c>
      <c r="L160" s="162">
        <v>0</v>
      </c>
      <c r="M160" s="150">
        <f t="shared" si="51"/>
        <v>0</v>
      </c>
      <c r="N160" s="162">
        <v>0</v>
      </c>
      <c r="O160" s="153" t="e">
        <f t="shared" si="63"/>
        <v>#DIV/0!</v>
      </c>
      <c r="P160" s="162">
        <v>0</v>
      </c>
      <c r="Q160" s="162">
        <v>0</v>
      </c>
      <c r="R160" s="77"/>
    </row>
    <row r="161" spans="1:18" x14ac:dyDescent="0.55000000000000004">
      <c r="A161" s="171" t="s">
        <v>158</v>
      </c>
      <c r="B161" s="150">
        <f t="shared" si="75"/>
        <v>0</v>
      </c>
      <c r="C161" s="162">
        <v>0</v>
      </c>
      <c r="D161" s="162">
        <v>0</v>
      </c>
      <c r="E161" s="153" t="e">
        <f t="shared" si="62"/>
        <v>#DIV/0!</v>
      </c>
      <c r="F161" s="162">
        <v>0</v>
      </c>
      <c r="G161" s="162">
        <v>0</v>
      </c>
      <c r="H161" s="162">
        <v>0</v>
      </c>
      <c r="I161" s="162">
        <v>0</v>
      </c>
      <c r="J161" s="162">
        <v>0</v>
      </c>
      <c r="K161" s="162">
        <v>0</v>
      </c>
      <c r="L161" s="162">
        <v>0</v>
      </c>
      <c r="M161" s="150">
        <f t="shared" si="51"/>
        <v>0</v>
      </c>
      <c r="N161" s="162">
        <v>0</v>
      </c>
      <c r="O161" s="153" t="e">
        <f t="shared" si="63"/>
        <v>#DIV/0!</v>
      </c>
      <c r="P161" s="162">
        <v>0</v>
      </c>
      <c r="Q161" s="162">
        <v>0</v>
      </c>
      <c r="R161" s="77"/>
    </row>
    <row r="162" spans="1:18" x14ac:dyDescent="0.55000000000000004">
      <c r="A162" s="171" t="s">
        <v>159</v>
      </c>
      <c r="B162" s="150">
        <f t="shared" si="75"/>
        <v>12</v>
      </c>
      <c r="C162" s="162">
        <v>3</v>
      </c>
      <c r="D162" s="162">
        <v>9</v>
      </c>
      <c r="E162" s="153">
        <f t="shared" si="62"/>
        <v>0.75</v>
      </c>
      <c r="F162" s="162">
        <v>0</v>
      </c>
      <c r="G162" s="162">
        <v>2</v>
      </c>
      <c r="H162" s="162">
        <v>3</v>
      </c>
      <c r="I162" s="162">
        <v>0</v>
      </c>
      <c r="J162" s="162">
        <v>1</v>
      </c>
      <c r="K162" s="162">
        <v>0</v>
      </c>
      <c r="L162" s="162">
        <v>0</v>
      </c>
      <c r="M162" s="150">
        <f t="shared" si="51"/>
        <v>6</v>
      </c>
      <c r="N162" s="162">
        <v>6</v>
      </c>
      <c r="O162" s="153">
        <f t="shared" si="63"/>
        <v>0.5</v>
      </c>
      <c r="P162" s="162">
        <v>0</v>
      </c>
      <c r="Q162" s="162">
        <v>0</v>
      </c>
      <c r="R162" s="77"/>
    </row>
    <row r="163" spans="1:18" x14ac:dyDescent="0.55000000000000004">
      <c r="A163" s="171" t="s">
        <v>160</v>
      </c>
      <c r="B163" s="170">
        <f>C163+D163</f>
        <v>16</v>
      </c>
      <c r="C163" s="162">
        <v>6</v>
      </c>
      <c r="D163" s="162">
        <v>10</v>
      </c>
      <c r="E163" s="153">
        <f>D163/B163</f>
        <v>0.625</v>
      </c>
      <c r="F163" s="162">
        <v>0</v>
      </c>
      <c r="G163" s="162">
        <v>1</v>
      </c>
      <c r="H163" s="162">
        <v>3</v>
      </c>
      <c r="I163" s="162">
        <v>0</v>
      </c>
      <c r="J163" s="162">
        <v>4</v>
      </c>
      <c r="K163" s="162">
        <v>0</v>
      </c>
      <c r="L163" s="162">
        <v>1</v>
      </c>
      <c r="M163" s="150">
        <f>SUM(F163:L163)</f>
        <v>9</v>
      </c>
      <c r="N163" s="162">
        <v>6</v>
      </c>
      <c r="O163" s="153">
        <f>M163/(M163+N163)</f>
        <v>0.6</v>
      </c>
      <c r="P163" s="162">
        <v>0</v>
      </c>
      <c r="Q163" s="162">
        <v>1</v>
      </c>
      <c r="R163" s="77"/>
    </row>
    <row r="164" spans="1:18" x14ac:dyDescent="0.55000000000000004">
      <c r="A164" s="176" t="s">
        <v>161</v>
      </c>
      <c r="B164" s="150">
        <f t="shared" si="75"/>
        <v>0</v>
      </c>
      <c r="C164" s="162">
        <v>0</v>
      </c>
      <c r="D164" s="162">
        <v>0</v>
      </c>
      <c r="E164" s="153" t="e">
        <f t="shared" si="62"/>
        <v>#DIV/0!</v>
      </c>
      <c r="F164" s="162">
        <v>0</v>
      </c>
      <c r="G164" s="162">
        <v>0</v>
      </c>
      <c r="H164" s="162">
        <v>0</v>
      </c>
      <c r="I164" s="162">
        <v>0</v>
      </c>
      <c r="J164" s="162">
        <v>0</v>
      </c>
      <c r="K164" s="162">
        <v>0</v>
      </c>
      <c r="L164" s="162">
        <v>0</v>
      </c>
      <c r="M164" s="150">
        <f t="shared" si="51"/>
        <v>0</v>
      </c>
      <c r="N164" s="162">
        <v>0</v>
      </c>
      <c r="O164" s="153" t="e">
        <f t="shared" si="63"/>
        <v>#DIV/0!</v>
      </c>
      <c r="P164" s="162">
        <v>0</v>
      </c>
      <c r="Q164" s="162">
        <v>0</v>
      </c>
      <c r="R164" s="77"/>
    </row>
    <row r="165" spans="1:18" x14ac:dyDescent="0.55000000000000004">
      <c r="A165" s="179" t="s">
        <v>162</v>
      </c>
      <c r="B165" s="150">
        <f t="shared" si="75"/>
        <v>4</v>
      </c>
      <c r="C165" s="162">
        <v>1</v>
      </c>
      <c r="D165" s="162">
        <v>3</v>
      </c>
      <c r="E165" s="153">
        <f>D165/B165</f>
        <v>0.75</v>
      </c>
      <c r="F165" s="162">
        <v>0</v>
      </c>
      <c r="G165" s="162">
        <v>1</v>
      </c>
      <c r="H165" s="162">
        <v>1</v>
      </c>
      <c r="I165" s="162">
        <v>0</v>
      </c>
      <c r="J165" s="162">
        <v>1</v>
      </c>
      <c r="K165" s="162">
        <v>0</v>
      </c>
      <c r="L165" s="162">
        <v>0</v>
      </c>
      <c r="M165" s="150">
        <f>SUM(F165:L165)</f>
        <v>3</v>
      </c>
      <c r="N165" s="162">
        <v>0</v>
      </c>
      <c r="O165" s="153">
        <f>M165/(M165+N165)</f>
        <v>1</v>
      </c>
      <c r="P165" s="162">
        <v>0</v>
      </c>
      <c r="Q165" s="162">
        <v>1</v>
      </c>
      <c r="R165" s="77"/>
    </row>
    <row r="166" spans="1:18" x14ac:dyDescent="0.55000000000000004">
      <c r="A166" s="171" t="s">
        <v>163</v>
      </c>
      <c r="B166" s="150">
        <f>C166+D166</f>
        <v>3</v>
      </c>
      <c r="C166" s="162">
        <v>0</v>
      </c>
      <c r="D166" s="162">
        <v>3</v>
      </c>
      <c r="E166" s="153">
        <f>D166/B166</f>
        <v>1</v>
      </c>
      <c r="F166" s="162">
        <v>0</v>
      </c>
      <c r="G166" s="162">
        <v>0</v>
      </c>
      <c r="H166" s="162">
        <v>2</v>
      </c>
      <c r="I166" s="162">
        <v>0</v>
      </c>
      <c r="J166" s="162">
        <v>0</v>
      </c>
      <c r="K166" s="162">
        <v>0</v>
      </c>
      <c r="L166" s="162">
        <v>0</v>
      </c>
      <c r="M166" s="150">
        <f>SUM(F166:L166)</f>
        <v>2</v>
      </c>
      <c r="N166" s="162">
        <v>1</v>
      </c>
      <c r="O166" s="153">
        <f>M166/(M166+N166)</f>
        <v>0.66666666666666663</v>
      </c>
      <c r="P166" s="162">
        <v>0</v>
      </c>
      <c r="Q166" s="162">
        <v>0</v>
      </c>
      <c r="R166" s="77"/>
    </row>
    <row r="167" spans="1:18" x14ac:dyDescent="0.55000000000000004">
      <c r="A167" s="176" t="s">
        <v>164</v>
      </c>
      <c r="B167" s="150">
        <f t="shared" si="75"/>
        <v>12</v>
      </c>
      <c r="C167" s="162">
        <v>4</v>
      </c>
      <c r="D167" s="162">
        <v>8</v>
      </c>
      <c r="E167" s="153">
        <f>D167/B167</f>
        <v>0.66666666666666663</v>
      </c>
      <c r="F167" s="162">
        <v>0</v>
      </c>
      <c r="G167" s="162">
        <v>0</v>
      </c>
      <c r="H167" s="162">
        <v>0</v>
      </c>
      <c r="I167" s="162">
        <v>0</v>
      </c>
      <c r="J167" s="162">
        <v>2</v>
      </c>
      <c r="K167" s="162">
        <v>0</v>
      </c>
      <c r="L167" s="162">
        <v>0</v>
      </c>
      <c r="M167" s="150">
        <f>SUM(F167:L167)</f>
        <v>2</v>
      </c>
      <c r="N167" s="162">
        <v>10</v>
      </c>
      <c r="O167" s="153">
        <f>M167/(M167+N167)</f>
        <v>0.16666666666666666</v>
      </c>
      <c r="P167" s="162">
        <v>0</v>
      </c>
      <c r="Q167" s="162">
        <v>0</v>
      </c>
      <c r="R167" s="77"/>
    </row>
    <row r="168" spans="1:18" x14ac:dyDescent="0.55000000000000004">
      <c r="A168" s="176" t="s">
        <v>165</v>
      </c>
      <c r="B168" s="150">
        <f t="shared" si="75"/>
        <v>45</v>
      </c>
      <c r="C168" s="162">
        <v>5</v>
      </c>
      <c r="D168" s="162">
        <v>40</v>
      </c>
      <c r="E168" s="153">
        <f t="shared" si="62"/>
        <v>0.88888888888888884</v>
      </c>
      <c r="F168" s="162">
        <v>0</v>
      </c>
      <c r="G168" s="162">
        <v>1</v>
      </c>
      <c r="H168" s="162">
        <v>4</v>
      </c>
      <c r="I168" s="162">
        <v>1</v>
      </c>
      <c r="J168" s="162">
        <v>3</v>
      </c>
      <c r="K168" s="162">
        <v>0</v>
      </c>
      <c r="L168" s="162">
        <v>0</v>
      </c>
      <c r="M168" s="150">
        <f t="shared" si="51"/>
        <v>9</v>
      </c>
      <c r="N168" s="162">
        <v>31</v>
      </c>
      <c r="O168" s="153">
        <f t="shared" si="63"/>
        <v>0.22500000000000001</v>
      </c>
      <c r="P168" s="162">
        <v>5</v>
      </c>
      <c r="Q168" s="162">
        <v>0</v>
      </c>
      <c r="R168" s="77"/>
    </row>
    <row r="169" spans="1:18" x14ac:dyDescent="0.55000000000000004">
      <c r="A169" s="178" t="s">
        <v>166</v>
      </c>
      <c r="B169" s="150">
        <f>C169+D169</f>
        <v>11</v>
      </c>
      <c r="C169" s="162">
        <v>1</v>
      </c>
      <c r="D169" s="162">
        <v>10</v>
      </c>
      <c r="E169" s="153">
        <f>D169/B169</f>
        <v>0.90909090909090906</v>
      </c>
      <c r="F169" s="162">
        <v>0</v>
      </c>
      <c r="G169" s="162">
        <v>0</v>
      </c>
      <c r="H169" s="162">
        <v>0</v>
      </c>
      <c r="I169" s="162">
        <v>1</v>
      </c>
      <c r="J169" s="162">
        <v>1</v>
      </c>
      <c r="K169" s="162">
        <v>0</v>
      </c>
      <c r="L169" s="162">
        <v>0</v>
      </c>
      <c r="M169" s="150">
        <f>SUM(F169:L169)</f>
        <v>2</v>
      </c>
      <c r="N169" s="162">
        <v>9</v>
      </c>
      <c r="O169" s="153">
        <f>M169/(M169+N169)</f>
        <v>0.18181818181818182</v>
      </c>
      <c r="P169" s="162">
        <v>0</v>
      </c>
      <c r="Q169" s="162">
        <v>0</v>
      </c>
      <c r="R169" s="77"/>
    </row>
    <row r="170" spans="1:18" x14ac:dyDescent="0.55000000000000004">
      <c r="A170" s="171" t="s">
        <v>167</v>
      </c>
      <c r="B170" s="150">
        <f>C170+D170</f>
        <v>20</v>
      </c>
      <c r="C170" s="162">
        <v>1</v>
      </c>
      <c r="D170" s="162">
        <v>19</v>
      </c>
      <c r="E170" s="153">
        <f>D170/B170</f>
        <v>0.95</v>
      </c>
      <c r="F170" s="162">
        <v>0</v>
      </c>
      <c r="G170" s="162">
        <v>0</v>
      </c>
      <c r="H170" s="162">
        <v>2</v>
      </c>
      <c r="I170" s="162">
        <v>0</v>
      </c>
      <c r="J170" s="162">
        <v>1</v>
      </c>
      <c r="K170" s="162">
        <v>0</v>
      </c>
      <c r="L170" s="162">
        <v>0</v>
      </c>
      <c r="M170" s="150">
        <f>SUM(F170:L170)</f>
        <v>3</v>
      </c>
      <c r="N170" s="162">
        <v>17</v>
      </c>
      <c r="O170" s="153">
        <f>M170/(M170+N170)</f>
        <v>0.15</v>
      </c>
      <c r="P170" s="162">
        <v>0</v>
      </c>
      <c r="Q170" s="162">
        <v>0</v>
      </c>
      <c r="R170" s="77"/>
    </row>
    <row r="171" spans="1:18" x14ac:dyDescent="0.55000000000000004">
      <c r="A171" s="176" t="s">
        <v>168</v>
      </c>
      <c r="B171" s="150">
        <f t="shared" si="75"/>
        <v>14</v>
      </c>
      <c r="C171" s="162">
        <v>3</v>
      </c>
      <c r="D171" s="162">
        <v>11</v>
      </c>
      <c r="E171" s="153">
        <f>D171/B171</f>
        <v>0.7857142857142857</v>
      </c>
      <c r="F171" s="162">
        <v>0</v>
      </c>
      <c r="G171" s="162">
        <v>2</v>
      </c>
      <c r="H171" s="162">
        <v>2</v>
      </c>
      <c r="I171" s="162">
        <v>0</v>
      </c>
      <c r="J171" s="162">
        <v>1</v>
      </c>
      <c r="K171" s="162">
        <v>0</v>
      </c>
      <c r="L171" s="162">
        <v>0</v>
      </c>
      <c r="M171" s="150">
        <f>SUM(F171:L171)</f>
        <v>5</v>
      </c>
      <c r="N171" s="162">
        <v>9</v>
      </c>
      <c r="O171" s="153">
        <f>M171/(M171+N171)</f>
        <v>0.35714285714285715</v>
      </c>
      <c r="P171" s="162">
        <v>0</v>
      </c>
      <c r="Q171" s="162">
        <v>0</v>
      </c>
      <c r="R171" s="77"/>
    </row>
    <row r="172" spans="1:18" x14ac:dyDescent="0.55000000000000004">
      <c r="A172" s="178" t="s">
        <v>169</v>
      </c>
      <c r="B172" s="150">
        <f>C172+D172</f>
        <v>8</v>
      </c>
      <c r="C172" s="162">
        <v>2</v>
      </c>
      <c r="D172" s="162">
        <v>6</v>
      </c>
      <c r="E172" s="153">
        <f>D172/B172</f>
        <v>0.75</v>
      </c>
      <c r="F172" s="162">
        <v>0</v>
      </c>
      <c r="G172" s="162">
        <v>2</v>
      </c>
      <c r="H172" s="162">
        <v>1</v>
      </c>
      <c r="I172" s="162">
        <v>0</v>
      </c>
      <c r="J172" s="162">
        <v>0</v>
      </c>
      <c r="K172" s="162">
        <v>0</v>
      </c>
      <c r="L172" s="162">
        <v>0</v>
      </c>
      <c r="M172" s="150">
        <f>SUM(F172:L172)</f>
        <v>3</v>
      </c>
      <c r="N172" s="162">
        <v>5</v>
      </c>
      <c r="O172" s="153">
        <f>M172/(M172+N172)</f>
        <v>0.375</v>
      </c>
      <c r="P172" s="162">
        <v>0</v>
      </c>
      <c r="Q172" s="162">
        <v>0</v>
      </c>
      <c r="R172" s="77"/>
    </row>
    <row r="173" spans="1:18" x14ac:dyDescent="0.55000000000000004">
      <c r="A173" s="178" t="s">
        <v>170</v>
      </c>
      <c r="B173" s="150">
        <f t="shared" si="75"/>
        <v>5</v>
      </c>
      <c r="C173" s="162">
        <v>1</v>
      </c>
      <c r="D173" s="162">
        <v>4</v>
      </c>
      <c r="E173" s="153">
        <f>D173/B173</f>
        <v>0.8</v>
      </c>
      <c r="F173" s="162">
        <v>0</v>
      </c>
      <c r="G173" s="162">
        <v>0</v>
      </c>
      <c r="H173" s="162">
        <v>1</v>
      </c>
      <c r="I173" s="162">
        <v>0</v>
      </c>
      <c r="J173" s="162">
        <v>1</v>
      </c>
      <c r="K173" s="162">
        <v>0</v>
      </c>
      <c r="L173" s="162">
        <v>0</v>
      </c>
      <c r="M173" s="150">
        <f>SUM(F173:L173)</f>
        <v>2</v>
      </c>
      <c r="N173" s="162">
        <v>3</v>
      </c>
      <c r="O173" s="153">
        <f>M173/(M173+N173)</f>
        <v>0.4</v>
      </c>
      <c r="P173" s="162">
        <v>0</v>
      </c>
      <c r="Q173" s="162">
        <v>0</v>
      </c>
      <c r="R173" s="77"/>
    </row>
    <row r="174" spans="1:18" x14ac:dyDescent="0.55000000000000004">
      <c r="A174" s="176" t="s">
        <v>171</v>
      </c>
      <c r="B174" s="150">
        <f t="shared" si="75"/>
        <v>27</v>
      </c>
      <c r="C174" s="162">
        <v>6</v>
      </c>
      <c r="D174" s="162">
        <v>21</v>
      </c>
      <c r="E174" s="153">
        <f t="shared" si="62"/>
        <v>0.77777777777777779</v>
      </c>
      <c r="F174" s="162">
        <v>0</v>
      </c>
      <c r="G174" s="162">
        <v>0</v>
      </c>
      <c r="H174" s="162">
        <v>1</v>
      </c>
      <c r="I174" s="162">
        <v>1</v>
      </c>
      <c r="J174" s="162">
        <v>2</v>
      </c>
      <c r="K174" s="162">
        <v>0</v>
      </c>
      <c r="L174" s="162">
        <v>1</v>
      </c>
      <c r="M174" s="150">
        <f t="shared" si="51"/>
        <v>5</v>
      </c>
      <c r="N174" s="162">
        <v>21</v>
      </c>
      <c r="O174" s="153">
        <f t="shared" si="63"/>
        <v>0.19230769230769232</v>
      </c>
      <c r="P174" s="162">
        <v>1</v>
      </c>
      <c r="Q174" s="162">
        <v>0</v>
      </c>
      <c r="R174" s="77"/>
    </row>
    <row r="175" spans="1:18" x14ac:dyDescent="0.55000000000000004">
      <c r="A175" s="178" t="s">
        <v>166</v>
      </c>
      <c r="B175" s="150">
        <f>C175+D175</f>
        <v>0</v>
      </c>
      <c r="C175" s="162">
        <v>0</v>
      </c>
      <c r="D175" s="162">
        <v>0</v>
      </c>
      <c r="E175" s="153" t="e">
        <f t="shared" si="62"/>
        <v>#DIV/0!</v>
      </c>
      <c r="F175" s="162">
        <v>0</v>
      </c>
      <c r="G175" s="162">
        <v>0</v>
      </c>
      <c r="H175" s="162">
        <v>0</v>
      </c>
      <c r="I175" s="162">
        <v>0</v>
      </c>
      <c r="J175" s="162">
        <v>0</v>
      </c>
      <c r="K175" s="162">
        <v>0</v>
      </c>
      <c r="L175" s="162">
        <v>0</v>
      </c>
      <c r="M175" s="150">
        <f t="shared" si="51"/>
        <v>0</v>
      </c>
      <c r="N175" s="162">
        <v>0</v>
      </c>
      <c r="O175" s="153" t="e">
        <f t="shared" si="63"/>
        <v>#DIV/0!</v>
      </c>
      <c r="P175" s="162">
        <v>0</v>
      </c>
      <c r="Q175" s="162">
        <v>0</v>
      </c>
      <c r="R175" s="77"/>
    </row>
    <row r="176" spans="1:18" x14ac:dyDescent="0.55000000000000004">
      <c r="A176" s="171" t="s">
        <v>172</v>
      </c>
      <c r="B176" s="150">
        <f>C176+D176</f>
        <v>9</v>
      </c>
      <c r="C176" s="162">
        <v>2</v>
      </c>
      <c r="D176" s="162">
        <v>7</v>
      </c>
      <c r="E176" s="153">
        <f>D176/B176</f>
        <v>0.77777777777777779</v>
      </c>
      <c r="F176" s="162">
        <v>0</v>
      </c>
      <c r="G176" s="162">
        <v>0</v>
      </c>
      <c r="H176" s="162">
        <v>0</v>
      </c>
      <c r="I176" s="162">
        <v>0</v>
      </c>
      <c r="J176" s="162">
        <v>1</v>
      </c>
      <c r="K176" s="162">
        <v>0</v>
      </c>
      <c r="L176" s="162">
        <v>0</v>
      </c>
      <c r="M176" s="150">
        <f>SUM(F176:L176)</f>
        <v>1</v>
      </c>
      <c r="N176" s="162">
        <v>7</v>
      </c>
      <c r="O176" s="153">
        <f>M176/(M176+N176)</f>
        <v>0.125</v>
      </c>
      <c r="P176" s="162">
        <v>1</v>
      </c>
      <c r="Q176" s="162">
        <v>0</v>
      </c>
      <c r="R176" s="77"/>
    </row>
    <row r="177" spans="1:18" x14ac:dyDescent="0.55000000000000004">
      <c r="A177" s="176" t="s">
        <v>173</v>
      </c>
      <c r="B177" s="150">
        <f t="shared" si="75"/>
        <v>13</v>
      </c>
      <c r="C177" s="162">
        <v>1</v>
      </c>
      <c r="D177" s="162">
        <v>12</v>
      </c>
      <c r="E177" s="153">
        <f t="shared" si="62"/>
        <v>0.92307692307692313</v>
      </c>
      <c r="F177" s="162">
        <v>0</v>
      </c>
      <c r="G177" s="162">
        <v>0</v>
      </c>
      <c r="H177" s="162">
        <v>1</v>
      </c>
      <c r="I177" s="162">
        <v>0</v>
      </c>
      <c r="J177" s="162">
        <v>4</v>
      </c>
      <c r="K177" s="162">
        <v>0</v>
      </c>
      <c r="L177" s="162">
        <v>0</v>
      </c>
      <c r="M177" s="150">
        <f t="shared" si="51"/>
        <v>5</v>
      </c>
      <c r="N177" s="162">
        <v>8</v>
      </c>
      <c r="O177" s="153">
        <f t="shared" si="63"/>
        <v>0.38461538461538464</v>
      </c>
      <c r="P177" s="162">
        <v>0</v>
      </c>
      <c r="Q177" s="162">
        <v>0</v>
      </c>
      <c r="R177" s="77"/>
    </row>
    <row r="178" spans="1:18" x14ac:dyDescent="0.55000000000000004">
      <c r="A178" s="179" t="s">
        <v>174</v>
      </c>
      <c r="B178" s="150">
        <f t="shared" si="75"/>
        <v>9</v>
      </c>
      <c r="C178" s="162">
        <v>1</v>
      </c>
      <c r="D178" s="162">
        <v>8</v>
      </c>
      <c r="E178" s="153">
        <f t="shared" si="62"/>
        <v>0.88888888888888884</v>
      </c>
      <c r="F178" s="162">
        <v>0</v>
      </c>
      <c r="G178" s="162">
        <v>0</v>
      </c>
      <c r="H178" s="162">
        <v>0</v>
      </c>
      <c r="I178" s="162">
        <v>0</v>
      </c>
      <c r="J178" s="162">
        <v>0</v>
      </c>
      <c r="K178" s="162">
        <v>0</v>
      </c>
      <c r="L178" s="162">
        <v>0</v>
      </c>
      <c r="M178" s="150">
        <v>0</v>
      </c>
      <c r="N178" s="162">
        <v>9</v>
      </c>
      <c r="O178" s="153">
        <f t="shared" si="63"/>
        <v>0</v>
      </c>
      <c r="P178" s="162">
        <v>0</v>
      </c>
      <c r="Q178" s="162">
        <v>0</v>
      </c>
      <c r="R178" s="77"/>
    </row>
    <row r="179" spans="1:18" x14ac:dyDescent="0.55000000000000004">
      <c r="A179" s="171" t="s">
        <v>44</v>
      </c>
      <c r="B179" s="150">
        <f>C179+D179</f>
        <v>0</v>
      </c>
      <c r="C179" s="162">
        <v>0</v>
      </c>
      <c r="D179" s="162">
        <v>0</v>
      </c>
      <c r="E179" s="153" t="e">
        <f>D179/B179</f>
        <v>#DIV/0!</v>
      </c>
      <c r="F179" s="162">
        <v>0</v>
      </c>
      <c r="G179" s="162">
        <v>0</v>
      </c>
      <c r="H179" s="162">
        <v>0</v>
      </c>
      <c r="I179" s="162">
        <v>0</v>
      </c>
      <c r="J179" s="162">
        <v>0</v>
      </c>
      <c r="K179" s="162">
        <v>0</v>
      </c>
      <c r="L179" s="162">
        <v>0</v>
      </c>
      <c r="M179" s="150">
        <f>SUM(F179:L179)</f>
        <v>0</v>
      </c>
      <c r="N179" s="162">
        <v>0</v>
      </c>
      <c r="O179" s="153" t="e">
        <f>M179/(M179+N179)</f>
        <v>#DIV/0!</v>
      </c>
      <c r="P179" s="162">
        <v>0</v>
      </c>
      <c r="Q179" s="162">
        <v>0</v>
      </c>
      <c r="R179" s="77"/>
    </row>
    <row r="180" spans="1:18" x14ac:dyDescent="0.55000000000000004">
      <c r="A180" s="171" t="s">
        <v>175</v>
      </c>
      <c r="B180" s="150">
        <f t="shared" si="75"/>
        <v>1</v>
      </c>
      <c r="C180" s="162">
        <v>0</v>
      </c>
      <c r="D180" s="162">
        <v>1</v>
      </c>
      <c r="E180" s="153">
        <f t="shared" si="62"/>
        <v>1</v>
      </c>
      <c r="F180" s="162">
        <v>0</v>
      </c>
      <c r="G180" s="162">
        <v>0</v>
      </c>
      <c r="H180" s="162">
        <v>0</v>
      </c>
      <c r="I180" s="162">
        <v>0</v>
      </c>
      <c r="J180" s="162">
        <v>0</v>
      </c>
      <c r="K180" s="162">
        <v>0</v>
      </c>
      <c r="L180" s="162">
        <v>0</v>
      </c>
      <c r="M180" s="150">
        <f t="shared" si="51"/>
        <v>0</v>
      </c>
      <c r="N180" s="162">
        <v>1</v>
      </c>
      <c r="O180" s="153">
        <f t="shared" si="63"/>
        <v>0</v>
      </c>
      <c r="P180" s="162">
        <v>0</v>
      </c>
      <c r="Q180" s="162">
        <v>0</v>
      </c>
      <c r="R180" s="77"/>
    </row>
    <row r="181" spans="1:18" x14ac:dyDescent="0.55000000000000004">
      <c r="A181" s="171" t="s">
        <v>176</v>
      </c>
      <c r="B181" s="150">
        <f t="shared" si="75"/>
        <v>8</v>
      </c>
      <c r="C181" s="162">
        <v>1</v>
      </c>
      <c r="D181" s="162">
        <v>7</v>
      </c>
      <c r="E181" s="153">
        <f t="shared" si="62"/>
        <v>0.875</v>
      </c>
      <c r="F181" s="162">
        <v>0</v>
      </c>
      <c r="G181" s="162">
        <v>0</v>
      </c>
      <c r="H181" s="162">
        <v>0</v>
      </c>
      <c r="I181" s="162">
        <v>0</v>
      </c>
      <c r="J181" s="162">
        <v>0</v>
      </c>
      <c r="K181" s="162">
        <v>0</v>
      </c>
      <c r="L181" s="162">
        <v>0</v>
      </c>
      <c r="M181" s="150">
        <f t="shared" si="51"/>
        <v>0</v>
      </c>
      <c r="N181" s="162">
        <v>8</v>
      </c>
      <c r="O181" s="153">
        <f t="shared" si="63"/>
        <v>0</v>
      </c>
      <c r="P181" s="162">
        <v>0</v>
      </c>
      <c r="Q181" s="162">
        <v>0</v>
      </c>
      <c r="R181" s="77"/>
    </row>
    <row r="182" spans="1:18" x14ac:dyDescent="0.55000000000000004">
      <c r="A182" s="171" t="s">
        <v>177</v>
      </c>
      <c r="B182" s="150">
        <f t="shared" si="75"/>
        <v>0</v>
      </c>
      <c r="C182" s="162">
        <v>0</v>
      </c>
      <c r="D182" s="162">
        <v>0</v>
      </c>
      <c r="E182" s="153" t="e">
        <f t="shared" si="62"/>
        <v>#DIV/0!</v>
      </c>
      <c r="F182" s="162">
        <v>0</v>
      </c>
      <c r="G182" s="162">
        <v>0</v>
      </c>
      <c r="H182" s="162">
        <v>0</v>
      </c>
      <c r="I182" s="162">
        <v>0</v>
      </c>
      <c r="J182" s="162">
        <v>0</v>
      </c>
      <c r="K182" s="162">
        <v>0</v>
      </c>
      <c r="L182" s="162">
        <v>0</v>
      </c>
      <c r="M182" s="150">
        <f t="shared" si="51"/>
        <v>0</v>
      </c>
      <c r="N182" s="162">
        <v>0</v>
      </c>
      <c r="O182" s="153" t="e">
        <f t="shared" si="63"/>
        <v>#DIV/0!</v>
      </c>
      <c r="P182" s="162">
        <v>0</v>
      </c>
      <c r="Q182" s="162">
        <v>0</v>
      </c>
      <c r="R182" s="77"/>
    </row>
    <row r="183" spans="1:18" x14ac:dyDescent="0.55000000000000004">
      <c r="A183" s="171" t="s">
        <v>178</v>
      </c>
      <c r="B183" s="150">
        <f>C183+D183</f>
        <v>0</v>
      </c>
      <c r="C183" s="162">
        <v>0</v>
      </c>
      <c r="D183" s="162">
        <v>0</v>
      </c>
      <c r="E183" s="153" t="e">
        <f t="shared" si="62"/>
        <v>#DIV/0!</v>
      </c>
      <c r="F183" s="162">
        <v>0</v>
      </c>
      <c r="G183" s="162">
        <v>0</v>
      </c>
      <c r="H183" s="162">
        <v>0</v>
      </c>
      <c r="I183" s="162">
        <v>0</v>
      </c>
      <c r="J183" s="162">
        <v>0</v>
      </c>
      <c r="K183" s="162">
        <v>0</v>
      </c>
      <c r="L183" s="162">
        <v>0</v>
      </c>
      <c r="M183" s="150">
        <f t="shared" si="51"/>
        <v>0</v>
      </c>
      <c r="N183" s="162">
        <v>0</v>
      </c>
      <c r="O183" s="153" t="e">
        <f t="shared" si="63"/>
        <v>#DIV/0!</v>
      </c>
      <c r="P183" s="162">
        <v>0</v>
      </c>
      <c r="Q183" s="162">
        <v>0</v>
      </c>
      <c r="R183" s="77"/>
    </row>
    <row r="184" spans="1:18" x14ac:dyDescent="0.55000000000000004">
      <c r="A184" s="179" t="s">
        <v>179</v>
      </c>
      <c r="B184" s="150">
        <f t="shared" si="75"/>
        <v>27</v>
      </c>
      <c r="C184" s="162">
        <v>6</v>
      </c>
      <c r="D184" s="162">
        <v>21</v>
      </c>
      <c r="E184" s="153">
        <f t="shared" si="62"/>
        <v>0.77777777777777779</v>
      </c>
      <c r="F184" s="162">
        <v>0</v>
      </c>
      <c r="G184" s="162">
        <v>0</v>
      </c>
      <c r="H184" s="162">
        <v>0</v>
      </c>
      <c r="I184" s="162">
        <v>0</v>
      </c>
      <c r="J184" s="162">
        <v>1</v>
      </c>
      <c r="K184" s="162">
        <v>0</v>
      </c>
      <c r="L184" s="162">
        <v>0</v>
      </c>
      <c r="M184" s="150">
        <f t="shared" si="51"/>
        <v>1</v>
      </c>
      <c r="N184" s="162">
        <v>26</v>
      </c>
      <c r="O184" s="153">
        <f t="shared" si="63"/>
        <v>3.7037037037037035E-2</v>
      </c>
      <c r="P184" s="162">
        <v>0</v>
      </c>
      <c r="Q184" s="162">
        <v>0</v>
      </c>
      <c r="R184" s="77"/>
    </row>
    <row r="185" spans="1:18" x14ac:dyDescent="0.55000000000000004">
      <c r="A185" s="178" t="s">
        <v>180</v>
      </c>
      <c r="B185" s="150">
        <f t="shared" si="75"/>
        <v>1</v>
      </c>
      <c r="C185" s="162">
        <v>1</v>
      </c>
      <c r="D185" s="162">
        <v>0</v>
      </c>
      <c r="E185" s="153">
        <f t="shared" si="62"/>
        <v>0</v>
      </c>
      <c r="F185" s="162">
        <v>0</v>
      </c>
      <c r="G185" s="162">
        <v>0</v>
      </c>
      <c r="H185" s="162">
        <v>0</v>
      </c>
      <c r="I185" s="162">
        <v>0</v>
      </c>
      <c r="J185" s="162">
        <v>0</v>
      </c>
      <c r="K185" s="162">
        <v>0</v>
      </c>
      <c r="L185" s="162">
        <v>0</v>
      </c>
      <c r="M185" s="150">
        <f t="shared" si="51"/>
        <v>0</v>
      </c>
      <c r="N185" s="162">
        <v>1</v>
      </c>
      <c r="O185" s="153">
        <f t="shared" si="63"/>
        <v>0</v>
      </c>
      <c r="P185" s="162">
        <v>0</v>
      </c>
      <c r="Q185" s="162">
        <v>0</v>
      </c>
      <c r="R185" s="77"/>
    </row>
    <row r="186" spans="1:18" x14ac:dyDescent="0.55000000000000004">
      <c r="A186" s="171" t="s">
        <v>181</v>
      </c>
      <c r="B186" s="150">
        <f t="shared" si="75"/>
        <v>7</v>
      </c>
      <c r="C186" s="162">
        <v>2</v>
      </c>
      <c r="D186" s="162">
        <v>5</v>
      </c>
      <c r="E186" s="153">
        <f t="shared" si="62"/>
        <v>0.7142857142857143</v>
      </c>
      <c r="F186" s="162">
        <v>0</v>
      </c>
      <c r="G186" s="162">
        <v>0</v>
      </c>
      <c r="H186" s="162">
        <v>0</v>
      </c>
      <c r="I186" s="162">
        <v>0</v>
      </c>
      <c r="J186" s="162">
        <v>0</v>
      </c>
      <c r="K186" s="162">
        <v>0</v>
      </c>
      <c r="L186" s="162">
        <v>0</v>
      </c>
      <c r="M186" s="150">
        <f t="shared" si="51"/>
        <v>0</v>
      </c>
      <c r="N186" s="162">
        <v>7</v>
      </c>
      <c r="O186" s="153">
        <f t="shared" si="63"/>
        <v>0</v>
      </c>
      <c r="P186" s="162">
        <v>0</v>
      </c>
      <c r="Q186" s="162">
        <v>0</v>
      </c>
      <c r="R186" s="77"/>
    </row>
    <row r="187" spans="1:18" x14ac:dyDescent="0.55000000000000004">
      <c r="A187" s="171" t="s">
        <v>182</v>
      </c>
      <c r="B187" s="150">
        <f t="shared" si="75"/>
        <v>13</v>
      </c>
      <c r="C187" s="162">
        <v>2</v>
      </c>
      <c r="D187" s="162">
        <v>11</v>
      </c>
      <c r="E187" s="153">
        <f t="shared" si="62"/>
        <v>0.84615384615384615</v>
      </c>
      <c r="F187" s="162">
        <v>0</v>
      </c>
      <c r="G187" s="162">
        <v>0</v>
      </c>
      <c r="H187" s="162">
        <v>0</v>
      </c>
      <c r="I187" s="162">
        <v>0</v>
      </c>
      <c r="J187" s="162">
        <v>0</v>
      </c>
      <c r="K187" s="162">
        <v>0</v>
      </c>
      <c r="L187" s="162">
        <v>0</v>
      </c>
      <c r="M187" s="150">
        <f t="shared" si="51"/>
        <v>0</v>
      </c>
      <c r="N187" s="162">
        <v>13</v>
      </c>
      <c r="O187" s="153">
        <f t="shared" si="63"/>
        <v>0</v>
      </c>
      <c r="P187" s="162">
        <v>0</v>
      </c>
      <c r="Q187" s="162">
        <v>0</v>
      </c>
      <c r="R187" s="77"/>
    </row>
    <row r="188" spans="1:18" x14ac:dyDescent="0.55000000000000004">
      <c r="A188" s="171" t="s">
        <v>183</v>
      </c>
      <c r="B188" s="150">
        <f t="shared" si="75"/>
        <v>6</v>
      </c>
      <c r="C188" s="162">
        <v>1</v>
      </c>
      <c r="D188" s="162">
        <v>5</v>
      </c>
      <c r="E188" s="153">
        <f t="shared" si="62"/>
        <v>0.83333333333333337</v>
      </c>
      <c r="F188" s="162">
        <v>0</v>
      </c>
      <c r="G188" s="162">
        <v>0</v>
      </c>
      <c r="H188" s="162">
        <v>0</v>
      </c>
      <c r="I188" s="162">
        <v>0</v>
      </c>
      <c r="J188" s="162">
        <v>1</v>
      </c>
      <c r="K188" s="162">
        <v>0</v>
      </c>
      <c r="L188" s="162">
        <v>0</v>
      </c>
      <c r="M188" s="150">
        <f t="shared" si="51"/>
        <v>1</v>
      </c>
      <c r="N188" s="162">
        <v>5</v>
      </c>
      <c r="O188" s="153">
        <f t="shared" si="63"/>
        <v>0.16666666666666666</v>
      </c>
      <c r="P188" s="162">
        <v>0</v>
      </c>
      <c r="Q188" s="162">
        <v>0</v>
      </c>
      <c r="R188" s="77"/>
    </row>
    <row r="189" spans="1:18" x14ac:dyDescent="0.55000000000000004">
      <c r="A189" s="177" t="s">
        <v>46</v>
      </c>
      <c r="B189" s="155">
        <f>C189+D189</f>
        <v>253</v>
      </c>
      <c r="C189" s="155">
        <f>C150+C184+C171+C167+C165+C152+C153+C164+C168+C174+C177+C178</f>
        <v>60</v>
      </c>
      <c r="D189" s="155">
        <f>D150+D184+D171+D167+D165+D152+D153+D164+D168+D174+D177+D178</f>
        <v>193</v>
      </c>
      <c r="E189" s="157">
        <f t="shared" si="62"/>
        <v>0.76284584980237158</v>
      </c>
      <c r="F189" s="155">
        <f t="shared" ref="F189:N189" si="76">F150+F184+F171+F167+F165+F152+F153+F164+F168+F174+F177+F178</f>
        <v>0</v>
      </c>
      <c r="G189" s="155">
        <f t="shared" si="76"/>
        <v>14</v>
      </c>
      <c r="H189" s="155">
        <f t="shared" si="76"/>
        <v>27</v>
      </c>
      <c r="I189" s="155">
        <f t="shared" si="76"/>
        <v>2</v>
      </c>
      <c r="J189" s="155">
        <f t="shared" si="76"/>
        <v>26</v>
      </c>
      <c r="K189" s="155">
        <f t="shared" si="76"/>
        <v>0</v>
      </c>
      <c r="L189" s="155">
        <f t="shared" si="76"/>
        <v>5</v>
      </c>
      <c r="M189" s="155">
        <f t="shared" si="76"/>
        <v>74</v>
      </c>
      <c r="N189" s="155">
        <f t="shared" si="76"/>
        <v>168</v>
      </c>
      <c r="O189" s="157">
        <f t="shared" si="63"/>
        <v>0.30578512396694213</v>
      </c>
      <c r="P189" s="155">
        <f>P150+P184+P171+P167+P165+P152+P153+P164+P168+P174+P177+P178</f>
        <v>7</v>
      </c>
      <c r="Q189" s="155">
        <f>Q150+Q184+Q171+Q167+Q165+Q152+Q153+Q164+Q168+Q174+Q177+Q178</f>
        <v>4</v>
      </c>
      <c r="R189" s="77"/>
    </row>
    <row r="190" spans="1:18" x14ac:dyDescent="0.55000000000000004">
      <c r="A190" s="180" t="s">
        <v>146</v>
      </c>
      <c r="B190" s="160"/>
      <c r="C190" s="160"/>
      <c r="D190" s="160"/>
      <c r="E190" s="153"/>
      <c r="F190" s="160"/>
      <c r="G190" s="160"/>
      <c r="H190" s="160"/>
      <c r="I190" s="160"/>
      <c r="J190" s="160"/>
      <c r="K190" s="160"/>
      <c r="L190" s="160"/>
      <c r="M190" s="150"/>
      <c r="N190" s="160"/>
      <c r="O190" s="153"/>
      <c r="P190" s="160"/>
      <c r="Q190" s="160"/>
      <c r="R190" s="77"/>
    </row>
    <row r="191" spans="1:18" x14ac:dyDescent="0.55000000000000004">
      <c r="A191" s="176" t="s">
        <v>184</v>
      </c>
      <c r="B191" s="150">
        <f t="shared" ref="B191:B215" si="77">C191+D191</f>
        <v>1</v>
      </c>
      <c r="C191" s="162">
        <v>0</v>
      </c>
      <c r="D191" s="162">
        <v>1</v>
      </c>
      <c r="E191" s="153">
        <f t="shared" si="62"/>
        <v>1</v>
      </c>
      <c r="F191" s="162">
        <v>0</v>
      </c>
      <c r="G191" s="162">
        <v>0</v>
      </c>
      <c r="H191" s="162">
        <v>1</v>
      </c>
      <c r="I191" s="162">
        <v>0</v>
      </c>
      <c r="J191" s="162">
        <v>0</v>
      </c>
      <c r="K191" s="162">
        <v>0</v>
      </c>
      <c r="L191" s="162">
        <v>0</v>
      </c>
      <c r="M191" s="150">
        <f t="shared" si="51"/>
        <v>1</v>
      </c>
      <c r="N191" s="162">
        <v>0</v>
      </c>
      <c r="O191" s="153">
        <f t="shared" si="63"/>
        <v>1</v>
      </c>
      <c r="P191" s="150">
        <v>0</v>
      </c>
      <c r="Q191" s="150">
        <v>0</v>
      </c>
      <c r="R191" s="77"/>
    </row>
    <row r="192" spans="1:18" x14ac:dyDescent="0.55000000000000004">
      <c r="A192" s="171" t="s">
        <v>185</v>
      </c>
      <c r="B192" s="150">
        <f t="shared" si="77"/>
        <v>0</v>
      </c>
      <c r="C192" s="162">
        <v>0</v>
      </c>
      <c r="D192" s="162">
        <v>0</v>
      </c>
      <c r="E192" s="153" t="e">
        <f t="shared" si="62"/>
        <v>#DIV/0!</v>
      </c>
      <c r="F192" s="162">
        <v>0</v>
      </c>
      <c r="G192" s="162">
        <v>0</v>
      </c>
      <c r="H192" s="162">
        <v>0</v>
      </c>
      <c r="I192" s="162">
        <v>0</v>
      </c>
      <c r="J192" s="162">
        <v>0</v>
      </c>
      <c r="K192" s="162">
        <v>0</v>
      </c>
      <c r="L192" s="162">
        <v>0</v>
      </c>
      <c r="M192" s="150">
        <f t="shared" si="51"/>
        <v>0</v>
      </c>
      <c r="N192" s="162">
        <v>0</v>
      </c>
      <c r="O192" s="153" t="e">
        <f t="shared" si="63"/>
        <v>#DIV/0!</v>
      </c>
      <c r="P192" s="163">
        <v>0</v>
      </c>
      <c r="Q192" s="163">
        <v>0</v>
      </c>
      <c r="R192" s="77"/>
    </row>
    <row r="193" spans="1:18" x14ac:dyDescent="0.55000000000000004">
      <c r="A193" s="176" t="s">
        <v>186</v>
      </c>
      <c r="B193" s="150">
        <f t="shared" si="77"/>
        <v>4</v>
      </c>
      <c r="C193" s="162">
        <v>0</v>
      </c>
      <c r="D193" s="162">
        <v>4</v>
      </c>
      <c r="E193" s="153">
        <f t="shared" si="62"/>
        <v>1</v>
      </c>
      <c r="F193" s="162">
        <v>0</v>
      </c>
      <c r="G193" s="162">
        <v>0</v>
      </c>
      <c r="H193" s="162">
        <v>0</v>
      </c>
      <c r="I193" s="162">
        <v>0</v>
      </c>
      <c r="J193" s="162">
        <v>0</v>
      </c>
      <c r="K193" s="162">
        <v>0</v>
      </c>
      <c r="L193" s="162">
        <v>0</v>
      </c>
      <c r="M193" s="150">
        <f t="shared" si="51"/>
        <v>0</v>
      </c>
      <c r="N193" s="162">
        <v>3</v>
      </c>
      <c r="O193" s="153">
        <f t="shared" si="63"/>
        <v>0</v>
      </c>
      <c r="P193" s="150">
        <v>1</v>
      </c>
      <c r="Q193" s="150">
        <v>0</v>
      </c>
      <c r="R193" s="77"/>
    </row>
    <row r="194" spans="1:18" x14ac:dyDescent="0.55000000000000004">
      <c r="A194" s="176" t="s">
        <v>187</v>
      </c>
      <c r="B194" s="150">
        <f t="shared" si="77"/>
        <v>13</v>
      </c>
      <c r="C194" s="162">
        <v>0</v>
      </c>
      <c r="D194" s="162">
        <v>13</v>
      </c>
      <c r="E194" s="153">
        <f t="shared" si="62"/>
        <v>1</v>
      </c>
      <c r="F194" s="162">
        <v>0</v>
      </c>
      <c r="G194" s="162">
        <v>0</v>
      </c>
      <c r="H194" s="162">
        <v>0</v>
      </c>
      <c r="I194" s="162">
        <v>0</v>
      </c>
      <c r="J194" s="162">
        <v>0</v>
      </c>
      <c r="K194" s="162">
        <v>0</v>
      </c>
      <c r="L194" s="162">
        <v>1</v>
      </c>
      <c r="M194" s="150">
        <f t="shared" si="51"/>
        <v>1</v>
      </c>
      <c r="N194" s="162">
        <v>12</v>
      </c>
      <c r="O194" s="153">
        <f t="shared" si="63"/>
        <v>7.6923076923076927E-2</v>
      </c>
      <c r="P194" s="150">
        <v>0</v>
      </c>
      <c r="Q194" s="150">
        <v>0</v>
      </c>
      <c r="R194" s="77"/>
    </row>
    <row r="195" spans="1:18" x14ac:dyDescent="0.55000000000000004">
      <c r="A195" s="177" t="s">
        <v>188</v>
      </c>
      <c r="B195" s="155">
        <f>C195+D195</f>
        <v>18</v>
      </c>
      <c r="C195" s="155">
        <f>C191+C193+C194</f>
        <v>0</v>
      </c>
      <c r="D195" s="155">
        <f t="shared" ref="D195:Q195" si="78">D191+D193+D194</f>
        <v>18</v>
      </c>
      <c r="E195" s="157">
        <f t="shared" si="62"/>
        <v>1</v>
      </c>
      <c r="F195" s="155">
        <f t="shared" si="78"/>
        <v>0</v>
      </c>
      <c r="G195" s="155">
        <f t="shared" si="78"/>
        <v>0</v>
      </c>
      <c r="H195" s="155">
        <f t="shared" si="78"/>
        <v>1</v>
      </c>
      <c r="I195" s="155">
        <f t="shared" si="78"/>
        <v>0</v>
      </c>
      <c r="J195" s="155">
        <f t="shared" si="78"/>
        <v>0</v>
      </c>
      <c r="K195" s="155">
        <f t="shared" si="78"/>
        <v>0</v>
      </c>
      <c r="L195" s="155">
        <f t="shared" si="78"/>
        <v>1</v>
      </c>
      <c r="M195" s="155">
        <f t="shared" si="51"/>
        <v>2</v>
      </c>
      <c r="N195" s="155">
        <f t="shared" si="78"/>
        <v>15</v>
      </c>
      <c r="O195" s="157">
        <f t="shared" si="63"/>
        <v>0.11764705882352941</v>
      </c>
      <c r="P195" s="155">
        <f>P191+P193+P194</f>
        <v>1</v>
      </c>
      <c r="Q195" s="155">
        <f t="shared" si="78"/>
        <v>0</v>
      </c>
      <c r="R195" s="77"/>
    </row>
    <row r="196" spans="1:18" x14ac:dyDescent="0.55000000000000004">
      <c r="A196" s="176" t="s">
        <v>189</v>
      </c>
      <c r="B196" s="150">
        <f t="shared" si="77"/>
        <v>8</v>
      </c>
      <c r="C196" s="151">
        <v>1</v>
      </c>
      <c r="D196" s="151">
        <v>7</v>
      </c>
      <c r="E196" s="153">
        <f>D196/B196</f>
        <v>0.875</v>
      </c>
      <c r="F196" s="151">
        <v>0</v>
      </c>
      <c r="G196" s="151">
        <v>1</v>
      </c>
      <c r="H196" s="151">
        <v>0</v>
      </c>
      <c r="I196" s="151">
        <v>0</v>
      </c>
      <c r="J196" s="151">
        <v>2</v>
      </c>
      <c r="K196" s="151">
        <v>0</v>
      </c>
      <c r="L196" s="151">
        <v>0</v>
      </c>
      <c r="M196" s="150">
        <f>SUM(F196:L196)</f>
        <v>3</v>
      </c>
      <c r="N196" s="151">
        <v>5</v>
      </c>
      <c r="O196" s="153">
        <f>M196/(M196+N196)</f>
        <v>0.375</v>
      </c>
      <c r="P196" s="151">
        <v>0</v>
      </c>
      <c r="Q196" s="151">
        <v>0</v>
      </c>
      <c r="R196" s="77"/>
    </row>
    <row r="197" spans="1:18" x14ac:dyDescent="0.55000000000000004">
      <c r="A197" s="176" t="s">
        <v>190</v>
      </c>
      <c r="B197" s="150">
        <f t="shared" si="77"/>
        <v>8</v>
      </c>
      <c r="C197" s="151">
        <v>0</v>
      </c>
      <c r="D197" s="151">
        <v>8</v>
      </c>
      <c r="E197" s="153">
        <f>D197/B197</f>
        <v>1</v>
      </c>
      <c r="F197" s="151">
        <v>0</v>
      </c>
      <c r="G197" s="151">
        <v>0</v>
      </c>
      <c r="H197" s="151">
        <v>0</v>
      </c>
      <c r="I197" s="151">
        <v>0</v>
      </c>
      <c r="J197" s="151">
        <v>1</v>
      </c>
      <c r="K197" s="151">
        <v>0</v>
      </c>
      <c r="L197" s="151">
        <v>0</v>
      </c>
      <c r="M197" s="150">
        <f>SUM(F197:L197)</f>
        <v>1</v>
      </c>
      <c r="N197" s="151">
        <v>6</v>
      </c>
      <c r="O197" s="153">
        <f>M197/(M197+N197)</f>
        <v>0.14285714285714285</v>
      </c>
      <c r="P197" s="151">
        <v>1</v>
      </c>
      <c r="Q197" s="151">
        <v>0</v>
      </c>
      <c r="R197" s="77"/>
    </row>
    <row r="198" spans="1:18" x14ac:dyDescent="0.55000000000000004">
      <c r="A198" s="176" t="s">
        <v>191</v>
      </c>
      <c r="B198" s="150">
        <f t="shared" si="77"/>
        <v>6</v>
      </c>
      <c r="C198" s="151">
        <v>0</v>
      </c>
      <c r="D198" s="151">
        <v>6</v>
      </c>
      <c r="E198" s="153">
        <f>D198/B198</f>
        <v>1</v>
      </c>
      <c r="F198" s="151">
        <v>0</v>
      </c>
      <c r="G198" s="151">
        <v>0</v>
      </c>
      <c r="H198" s="151">
        <v>0</v>
      </c>
      <c r="I198" s="151">
        <v>0</v>
      </c>
      <c r="J198" s="151">
        <v>1</v>
      </c>
      <c r="K198" s="151">
        <v>0</v>
      </c>
      <c r="L198" s="151">
        <v>0</v>
      </c>
      <c r="M198" s="150">
        <f>SUM(F198:L198)</f>
        <v>1</v>
      </c>
      <c r="N198" s="151">
        <v>5</v>
      </c>
      <c r="O198" s="153">
        <f>M198/(M198+N198)</f>
        <v>0.16666666666666666</v>
      </c>
      <c r="P198" s="151">
        <v>0</v>
      </c>
      <c r="Q198" s="151">
        <v>0</v>
      </c>
      <c r="R198" s="77"/>
    </row>
    <row r="199" spans="1:18" x14ac:dyDescent="0.55000000000000004">
      <c r="A199" s="176" t="s">
        <v>192</v>
      </c>
      <c r="B199" s="150">
        <f t="shared" si="77"/>
        <v>1</v>
      </c>
      <c r="C199" s="151">
        <v>1</v>
      </c>
      <c r="D199" s="151">
        <v>0</v>
      </c>
      <c r="E199" s="153">
        <f>D199/B199</f>
        <v>0</v>
      </c>
      <c r="F199" s="151">
        <v>0</v>
      </c>
      <c r="G199" s="151">
        <v>0</v>
      </c>
      <c r="H199" s="151">
        <v>0</v>
      </c>
      <c r="I199" s="151">
        <v>0</v>
      </c>
      <c r="J199" s="151">
        <v>1</v>
      </c>
      <c r="K199" s="151">
        <v>0</v>
      </c>
      <c r="L199" s="151">
        <v>0</v>
      </c>
      <c r="M199" s="150">
        <f>SUM(F199:L199)</f>
        <v>1</v>
      </c>
      <c r="N199" s="151">
        <v>0</v>
      </c>
      <c r="O199" s="153">
        <f>M199/(M199+N199)</f>
        <v>1</v>
      </c>
      <c r="P199" s="151">
        <v>0</v>
      </c>
      <c r="Q199" s="151">
        <v>0</v>
      </c>
      <c r="R199" s="77"/>
    </row>
    <row r="200" spans="1:18" x14ac:dyDescent="0.55000000000000004">
      <c r="A200" s="176" t="s">
        <v>193</v>
      </c>
      <c r="B200" s="150">
        <f t="shared" si="77"/>
        <v>0</v>
      </c>
      <c r="C200" s="151">
        <v>0</v>
      </c>
      <c r="D200" s="151">
        <v>0</v>
      </c>
      <c r="E200" s="153" t="e">
        <f>D200/B200</f>
        <v>#DIV/0!</v>
      </c>
      <c r="F200" s="151">
        <v>0</v>
      </c>
      <c r="G200" s="151">
        <v>0</v>
      </c>
      <c r="H200" s="151">
        <v>0</v>
      </c>
      <c r="I200" s="151">
        <v>0</v>
      </c>
      <c r="J200" s="151">
        <v>0</v>
      </c>
      <c r="K200" s="151">
        <v>0</v>
      </c>
      <c r="L200" s="151">
        <v>0</v>
      </c>
      <c r="M200" s="150">
        <v>0</v>
      </c>
      <c r="N200" s="151">
        <v>0</v>
      </c>
      <c r="O200" s="153" t="e">
        <f>M200/(M200+N200)</f>
        <v>#DIV/0!</v>
      </c>
      <c r="P200" s="151">
        <v>0</v>
      </c>
      <c r="Q200" s="151">
        <v>0</v>
      </c>
      <c r="R200" s="77"/>
    </row>
    <row r="201" spans="1:18" x14ac:dyDescent="0.55000000000000004">
      <c r="A201" s="176" t="s">
        <v>194</v>
      </c>
      <c r="B201" s="150">
        <f t="shared" si="77"/>
        <v>7</v>
      </c>
      <c r="C201" s="151">
        <v>2</v>
      </c>
      <c r="D201" s="151">
        <v>5</v>
      </c>
      <c r="E201" s="153">
        <f t="shared" si="62"/>
        <v>0.7142857142857143</v>
      </c>
      <c r="F201" s="151">
        <v>0</v>
      </c>
      <c r="G201" s="151">
        <v>1</v>
      </c>
      <c r="H201" s="151">
        <v>0</v>
      </c>
      <c r="I201" s="151">
        <v>0</v>
      </c>
      <c r="J201" s="151">
        <v>2</v>
      </c>
      <c r="K201" s="151">
        <v>0</v>
      </c>
      <c r="L201" s="151">
        <v>0</v>
      </c>
      <c r="M201" s="150">
        <f t="shared" si="51"/>
        <v>3</v>
      </c>
      <c r="N201" s="151">
        <v>4</v>
      </c>
      <c r="O201" s="153">
        <f t="shared" si="63"/>
        <v>0.42857142857142855</v>
      </c>
      <c r="P201" s="151">
        <v>0</v>
      </c>
      <c r="Q201" s="151">
        <v>0</v>
      </c>
      <c r="R201" s="77"/>
    </row>
    <row r="202" spans="1:18" x14ac:dyDescent="0.55000000000000004">
      <c r="A202" s="176" t="s">
        <v>195</v>
      </c>
      <c r="B202" s="150">
        <f t="shared" si="77"/>
        <v>0</v>
      </c>
      <c r="C202" s="151">
        <v>0</v>
      </c>
      <c r="D202" s="151">
        <v>0</v>
      </c>
      <c r="E202" s="153" t="e">
        <f>D202/B202</f>
        <v>#DIV/0!</v>
      </c>
      <c r="F202" s="151">
        <v>0</v>
      </c>
      <c r="G202" s="151">
        <v>0</v>
      </c>
      <c r="H202" s="151">
        <v>0</v>
      </c>
      <c r="I202" s="151">
        <v>0</v>
      </c>
      <c r="J202" s="151">
        <v>0</v>
      </c>
      <c r="K202" s="151">
        <v>0</v>
      </c>
      <c r="L202" s="151">
        <v>0</v>
      </c>
      <c r="M202" s="150">
        <f t="shared" si="51"/>
        <v>0</v>
      </c>
      <c r="N202" s="151">
        <v>0</v>
      </c>
      <c r="O202" s="153" t="e">
        <f>M202/(M202+N202)</f>
        <v>#DIV/0!</v>
      </c>
      <c r="P202" s="151">
        <v>0</v>
      </c>
      <c r="Q202" s="151">
        <v>0</v>
      </c>
      <c r="R202" s="77"/>
    </row>
    <row r="203" spans="1:18" x14ac:dyDescent="0.55000000000000004">
      <c r="A203" s="176" t="s">
        <v>196</v>
      </c>
      <c r="B203" s="150">
        <f t="shared" si="77"/>
        <v>0</v>
      </c>
      <c r="C203" s="151">
        <v>0</v>
      </c>
      <c r="D203" s="151">
        <v>0</v>
      </c>
      <c r="E203" s="153" t="e">
        <f>D203/B203</f>
        <v>#DIV/0!</v>
      </c>
      <c r="F203" s="151">
        <v>0</v>
      </c>
      <c r="G203" s="151">
        <v>0</v>
      </c>
      <c r="H203" s="151">
        <v>0</v>
      </c>
      <c r="I203" s="151">
        <v>0</v>
      </c>
      <c r="J203" s="151">
        <v>0</v>
      </c>
      <c r="K203" s="151">
        <v>0</v>
      </c>
      <c r="L203" s="151">
        <v>0</v>
      </c>
      <c r="M203" s="150">
        <f t="shared" si="51"/>
        <v>0</v>
      </c>
      <c r="N203" s="151">
        <v>0</v>
      </c>
      <c r="O203" s="153" t="e">
        <f>M203/(M203+N203)</f>
        <v>#DIV/0!</v>
      </c>
      <c r="P203" s="151">
        <v>0</v>
      </c>
      <c r="Q203" s="151">
        <v>0</v>
      </c>
      <c r="R203" s="77"/>
    </row>
    <row r="204" spans="1:18" x14ac:dyDescent="0.55000000000000004">
      <c r="A204" s="191" t="s">
        <v>197</v>
      </c>
      <c r="B204" s="150">
        <f t="shared" si="77"/>
        <v>0</v>
      </c>
      <c r="C204" s="151">
        <v>0</v>
      </c>
      <c r="D204" s="151">
        <v>0</v>
      </c>
      <c r="E204" s="153" t="e">
        <f t="shared" si="62"/>
        <v>#DIV/0!</v>
      </c>
      <c r="F204" s="151">
        <v>0</v>
      </c>
      <c r="G204" s="151">
        <v>0</v>
      </c>
      <c r="H204" s="151">
        <v>0</v>
      </c>
      <c r="I204" s="151">
        <v>0</v>
      </c>
      <c r="J204" s="151">
        <v>0</v>
      </c>
      <c r="K204" s="151">
        <v>0</v>
      </c>
      <c r="L204" s="151">
        <v>0</v>
      </c>
      <c r="M204" s="150">
        <f t="shared" si="51"/>
        <v>0</v>
      </c>
      <c r="N204" s="151">
        <v>0</v>
      </c>
      <c r="O204" s="153" t="e">
        <f t="shared" si="63"/>
        <v>#DIV/0!</v>
      </c>
      <c r="P204" s="151">
        <v>0</v>
      </c>
      <c r="Q204" s="151">
        <v>0</v>
      </c>
      <c r="R204" s="77"/>
    </row>
    <row r="205" spans="1:18" x14ac:dyDescent="0.55000000000000004">
      <c r="A205" s="145" t="s">
        <v>198</v>
      </c>
      <c r="B205" s="150">
        <f t="shared" si="77"/>
        <v>0</v>
      </c>
      <c r="C205" s="151">
        <v>0</v>
      </c>
      <c r="D205" s="151">
        <v>0</v>
      </c>
      <c r="E205" s="153" t="e">
        <f t="shared" si="62"/>
        <v>#DIV/0!</v>
      </c>
      <c r="F205" s="151">
        <v>0</v>
      </c>
      <c r="G205" s="151">
        <v>0</v>
      </c>
      <c r="H205" s="151">
        <v>0</v>
      </c>
      <c r="I205" s="151">
        <v>0</v>
      </c>
      <c r="J205" s="151">
        <v>0</v>
      </c>
      <c r="K205" s="151">
        <v>0</v>
      </c>
      <c r="L205" s="151">
        <v>0</v>
      </c>
      <c r="M205" s="150">
        <f t="shared" ref="M205:M214" si="79">SUM(F205:L205)</f>
        <v>0</v>
      </c>
      <c r="N205" s="151">
        <v>0</v>
      </c>
      <c r="O205" s="153" t="e">
        <f t="shared" si="63"/>
        <v>#DIV/0!</v>
      </c>
      <c r="P205" s="151">
        <v>0</v>
      </c>
      <c r="Q205" s="151">
        <v>0</v>
      </c>
      <c r="R205" s="77"/>
    </row>
    <row r="206" spans="1:18" x14ac:dyDescent="0.55000000000000004">
      <c r="A206" s="145" t="s">
        <v>199</v>
      </c>
      <c r="B206" s="150">
        <f t="shared" si="77"/>
        <v>8</v>
      </c>
      <c r="C206" s="151">
        <v>0</v>
      </c>
      <c r="D206" s="151">
        <v>8</v>
      </c>
      <c r="E206" s="153">
        <f>D206/B206</f>
        <v>1</v>
      </c>
      <c r="F206" s="151">
        <v>0</v>
      </c>
      <c r="G206" s="151">
        <v>0</v>
      </c>
      <c r="H206" s="151">
        <v>0</v>
      </c>
      <c r="I206" s="151">
        <v>0</v>
      </c>
      <c r="J206" s="151">
        <v>0</v>
      </c>
      <c r="K206" s="151">
        <v>0</v>
      </c>
      <c r="L206" s="151">
        <v>0</v>
      </c>
      <c r="M206" s="150">
        <f>SUM(F206:L206)</f>
        <v>0</v>
      </c>
      <c r="N206" s="151">
        <v>8</v>
      </c>
      <c r="O206" s="153">
        <f>M206/(M206+N206)</f>
        <v>0</v>
      </c>
      <c r="P206" s="151">
        <v>0</v>
      </c>
      <c r="Q206" s="151">
        <v>0</v>
      </c>
      <c r="R206" s="77"/>
    </row>
    <row r="207" spans="1:18" x14ac:dyDescent="0.55000000000000004">
      <c r="A207" s="176" t="s">
        <v>200</v>
      </c>
      <c r="B207" s="150">
        <f t="shared" si="77"/>
        <v>5</v>
      </c>
      <c r="C207" s="151">
        <v>0</v>
      </c>
      <c r="D207" s="151">
        <v>5</v>
      </c>
      <c r="E207" s="153">
        <f>D207/B207</f>
        <v>1</v>
      </c>
      <c r="F207" s="151">
        <v>0</v>
      </c>
      <c r="G207" s="151">
        <v>0</v>
      </c>
      <c r="H207" s="151">
        <v>1</v>
      </c>
      <c r="I207" s="151">
        <v>0</v>
      </c>
      <c r="J207" s="151">
        <v>0</v>
      </c>
      <c r="K207" s="151">
        <v>0</v>
      </c>
      <c r="L207" s="151">
        <v>0</v>
      </c>
      <c r="M207" s="150">
        <f>SUM(F207:L207)</f>
        <v>1</v>
      </c>
      <c r="N207" s="151">
        <v>4</v>
      </c>
      <c r="O207" s="153">
        <f>M207/(M207+N207)</f>
        <v>0.2</v>
      </c>
      <c r="P207" s="151">
        <v>0</v>
      </c>
      <c r="Q207" s="151">
        <v>0</v>
      </c>
      <c r="R207" s="77"/>
    </row>
    <row r="208" spans="1:18" x14ac:dyDescent="0.55000000000000004">
      <c r="A208" s="176" t="s">
        <v>201</v>
      </c>
      <c r="B208" s="150">
        <f t="shared" si="77"/>
        <v>3</v>
      </c>
      <c r="C208" s="151">
        <v>0</v>
      </c>
      <c r="D208" s="151">
        <v>3</v>
      </c>
      <c r="E208" s="153">
        <f>D208/B208</f>
        <v>1</v>
      </c>
      <c r="F208" s="151">
        <v>0</v>
      </c>
      <c r="G208" s="151">
        <v>0</v>
      </c>
      <c r="H208" s="151">
        <v>0</v>
      </c>
      <c r="I208" s="151">
        <v>0</v>
      </c>
      <c r="J208" s="151">
        <v>1</v>
      </c>
      <c r="K208" s="151">
        <v>0</v>
      </c>
      <c r="L208" s="151">
        <v>0</v>
      </c>
      <c r="M208" s="150">
        <f>SUM(F208:L208)</f>
        <v>1</v>
      </c>
      <c r="N208" s="151">
        <v>2</v>
      </c>
      <c r="O208" s="153">
        <f>M208/(M208+N208)</f>
        <v>0.33333333333333331</v>
      </c>
      <c r="P208" s="151">
        <v>0</v>
      </c>
      <c r="Q208" s="151">
        <v>0</v>
      </c>
      <c r="R208" s="77"/>
    </row>
    <row r="209" spans="1:18" x14ac:dyDescent="0.55000000000000004">
      <c r="A209" s="189" t="s">
        <v>202</v>
      </c>
      <c r="B209" s="150">
        <f t="shared" si="77"/>
        <v>1</v>
      </c>
      <c r="C209" s="151">
        <v>0</v>
      </c>
      <c r="D209" s="151">
        <v>1</v>
      </c>
      <c r="E209" s="153">
        <f>D209/B209</f>
        <v>1</v>
      </c>
      <c r="F209" s="151">
        <v>0</v>
      </c>
      <c r="G209" s="151">
        <v>0</v>
      </c>
      <c r="H209" s="151">
        <v>0</v>
      </c>
      <c r="I209" s="151">
        <v>0</v>
      </c>
      <c r="J209" s="151">
        <v>0</v>
      </c>
      <c r="K209" s="151">
        <v>0</v>
      </c>
      <c r="L209" s="151">
        <v>0</v>
      </c>
      <c r="M209" s="150">
        <f>SUM(F209:L209)</f>
        <v>0</v>
      </c>
      <c r="N209" s="151">
        <v>1</v>
      </c>
      <c r="O209" s="153">
        <f>M209/(M209+N209)</f>
        <v>0</v>
      </c>
      <c r="P209" s="151">
        <v>0</v>
      </c>
      <c r="Q209" s="151">
        <v>0</v>
      </c>
      <c r="R209" s="77"/>
    </row>
    <row r="210" spans="1:18" x14ac:dyDescent="0.55000000000000004">
      <c r="A210" s="176" t="s">
        <v>203</v>
      </c>
      <c r="B210" s="150">
        <f t="shared" si="77"/>
        <v>1</v>
      </c>
      <c r="C210" s="151">
        <v>0</v>
      </c>
      <c r="D210" s="151">
        <v>1</v>
      </c>
      <c r="E210" s="153">
        <f t="shared" si="62"/>
        <v>1</v>
      </c>
      <c r="F210" s="151">
        <v>0</v>
      </c>
      <c r="G210" s="151">
        <v>0</v>
      </c>
      <c r="H210" s="151">
        <v>0</v>
      </c>
      <c r="I210" s="151">
        <v>0</v>
      </c>
      <c r="J210" s="151">
        <v>0</v>
      </c>
      <c r="K210" s="151">
        <v>0</v>
      </c>
      <c r="L210" s="151">
        <v>0</v>
      </c>
      <c r="M210" s="150">
        <f t="shared" si="79"/>
        <v>0</v>
      </c>
      <c r="N210" s="151">
        <v>1</v>
      </c>
      <c r="O210" s="153">
        <f t="shared" si="63"/>
        <v>0</v>
      </c>
      <c r="P210" s="151">
        <v>0</v>
      </c>
      <c r="Q210" s="151">
        <v>0</v>
      </c>
      <c r="R210" s="77"/>
    </row>
    <row r="211" spans="1:18" x14ac:dyDescent="0.55000000000000004">
      <c r="A211" s="145" t="s">
        <v>204</v>
      </c>
      <c r="B211" s="150">
        <f t="shared" si="77"/>
        <v>0</v>
      </c>
      <c r="C211" s="151">
        <v>0</v>
      </c>
      <c r="D211" s="151">
        <v>0</v>
      </c>
      <c r="E211" s="153" t="e">
        <f t="shared" si="62"/>
        <v>#DIV/0!</v>
      </c>
      <c r="F211" s="151">
        <v>0</v>
      </c>
      <c r="G211" s="151">
        <v>0</v>
      </c>
      <c r="H211" s="151">
        <v>0</v>
      </c>
      <c r="I211" s="151">
        <v>0</v>
      </c>
      <c r="J211" s="151">
        <v>0</v>
      </c>
      <c r="K211" s="151">
        <v>0</v>
      </c>
      <c r="L211" s="151">
        <v>0</v>
      </c>
      <c r="M211" s="150">
        <f t="shared" si="79"/>
        <v>0</v>
      </c>
      <c r="N211" s="151">
        <v>0</v>
      </c>
      <c r="O211" s="153" t="e">
        <f t="shared" si="63"/>
        <v>#DIV/0!</v>
      </c>
      <c r="P211" s="151">
        <v>0</v>
      </c>
      <c r="Q211" s="151">
        <v>0</v>
      </c>
      <c r="R211" s="77"/>
    </row>
    <row r="212" spans="1:18" x14ac:dyDescent="0.55000000000000004">
      <c r="A212" s="145" t="s">
        <v>205</v>
      </c>
      <c r="B212" s="150">
        <f t="shared" si="77"/>
        <v>0</v>
      </c>
      <c r="C212" s="151">
        <v>0</v>
      </c>
      <c r="D212" s="151">
        <v>0</v>
      </c>
      <c r="E212" s="153" t="e">
        <f t="shared" si="62"/>
        <v>#DIV/0!</v>
      </c>
      <c r="F212" s="151">
        <v>0</v>
      </c>
      <c r="G212" s="151">
        <v>0</v>
      </c>
      <c r="H212" s="151">
        <v>0</v>
      </c>
      <c r="I212" s="151">
        <v>0</v>
      </c>
      <c r="J212" s="151">
        <v>0</v>
      </c>
      <c r="K212" s="151">
        <v>0</v>
      </c>
      <c r="L212" s="151">
        <v>0</v>
      </c>
      <c r="M212" s="150">
        <f t="shared" si="79"/>
        <v>0</v>
      </c>
      <c r="N212" s="151">
        <v>0</v>
      </c>
      <c r="O212" s="153" t="e">
        <f t="shared" si="63"/>
        <v>#DIV/0!</v>
      </c>
      <c r="P212" s="151">
        <v>0</v>
      </c>
      <c r="Q212" s="151">
        <v>0</v>
      </c>
      <c r="R212" s="77"/>
    </row>
    <row r="213" spans="1:18" x14ac:dyDescent="0.55000000000000004">
      <c r="A213" s="176" t="s">
        <v>206</v>
      </c>
      <c r="B213" s="150">
        <f t="shared" si="77"/>
        <v>5</v>
      </c>
      <c r="C213" s="151">
        <v>1</v>
      </c>
      <c r="D213" s="151">
        <v>4</v>
      </c>
      <c r="E213" s="153">
        <f>D213/B213</f>
        <v>0.8</v>
      </c>
      <c r="F213" s="151">
        <v>0</v>
      </c>
      <c r="G213" s="151">
        <v>0</v>
      </c>
      <c r="H213" s="151">
        <v>0</v>
      </c>
      <c r="I213" s="151">
        <v>0</v>
      </c>
      <c r="J213" s="151">
        <v>0</v>
      </c>
      <c r="K213" s="151">
        <v>0</v>
      </c>
      <c r="L213" s="151">
        <v>1</v>
      </c>
      <c r="M213" s="150">
        <f>SUM(F213:L213)</f>
        <v>1</v>
      </c>
      <c r="N213" s="151">
        <v>4</v>
      </c>
      <c r="O213" s="153">
        <f>M213/(M213+N213)</f>
        <v>0.2</v>
      </c>
      <c r="P213" s="151">
        <v>0</v>
      </c>
      <c r="Q213" s="151">
        <v>0</v>
      </c>
      <c r="R213" s="77"/>
    </row>
    <row r="214" spans="1:18" x14ac:dyDescent="0.55000000000000004">
      <c r="A214" s="176" t="s">
        <v>207</v>
      </c>
      <c r="B214" s="150">
        <f t="shared" si="77"/>
        <v>1</v>
      </c>
      <c r="C214" s="151">
        <v>1</v>
      </c>
      <c r="D214" s="151">
        <v>0</v>
      </c>
      <c r="E214" s="153">
        <f t="shared" si="62"/>
        <v>0</v>
      </c>
      <c r="F214" s="151">
        <v>0</v>
      </c>
      <c r="G214" s="151">
        <v>0</v>
      </c>
      <c r="H214" s="151">
        <v>0</v>
      </c>
      <c r="I214" s="151">
        <v>0</v>
      </c>
      <c r="J214" s="151">
        <v>0</v>
      </c>
      <c r="K214" s="151">
        <v>0</v>
      </c>
      <c r="L214" s="151">
        <v>0</v>
      </c>
      <c r="M214" s="150">
        <f t="shared" si="79"/>
        <v>0</v>
      </c>
      <c r="N214" s="151">
        <v>1</v>
      </c>
      <c r="O214" s="153">
        <f t="shared" si="63"/>
        <v>0</v>
      </c>
      <c r="P214" s="151">
        <v>0</v>
      </c>
      <c r="Q214" s="151">
        <v>0</v>
      </c>
      <c r="R214" s="77"/>
    </row>
    <row r="215" spans="1:18" x14ac:dyDescent="0.55000000000000004">
      <c r="A215" s="176" t="s">
        <v>183</v>
      </c>
      <c r="B215" s="150">
        <f t="shared" si="77"/>
        <v>4</v>
      </c>
      <c r="C215" s="151">
        <v>1</v>
      </c>
      <c r="D215" s="151">
        <v>3</v>
      </c>
      <c r="E215" s="153">
        <f>D215/B215</f>
        <v>0.75</v>
      </c>
      <c r="F215" s="151">
        <v>0</v>
      </c>
      <c r="G215" s="151">
        <v>1</v>
      </c>
      <c r="H215" s="151">
        <v>0</v>
      </c>
      <c r="I215" s="151">
        <v>0</v>
      </c>
      <c r="J215" s="151">
        <v>0</v>
      </c>
      <c r="K215" s="151">
        <v>0</v>
      </c>
      <c r="L215" s="151">
        <v>0</v>
      </c>
      <c r="M215" s="150">
        <f>SUM(F215:L215)</f>
        <v>1</v>
      </c>
      <c r="N215" s="151">
        <v>3</v>
      </c>
      <c r="O215" s="153">
        <f>M215/(M215+N215)</f>
        <v>0.25</v>
      </c>
      <c r="P215" s="151">
        <v>0</v>
      </c>
      <c r="Q215" s="151">
        <v>0</v>
      </c>
      <c r="R215" s="77"/>
    </row>
    <row r="216" spans="1:18" x14ac:dyDescent="0.55000000000000004">
      <c r="A216" s="180" t="s">
        <v>50</v>
      </c>
      <c r="B216" s="160">
        <f>C216+D216</f>
        <v>58</v>
      </c>
      <c r="C216" s="160">
        <f>SUM(C196:C199)+SUM(C200:C215)</f>
        <v>7</v>
      </c>
      <c r="D216" s="160">
        <f>SUM(D196:D199)+SUM(D200:D215)</f>
        <v>51</v>
      </c>
      <c r="E216" s="161">
        <f>D216/B216</f>
        <v>0.87931034482758619</v>
      </c>
      <c r="F216" s="160">
        <f t="shared" ref="F216:N216" si="80">SUM(F196:F199)+SUM(F200:F215)</f>
        <v>0</v>
      </c>
      <c r="G216" s="160">
        <f t="shared" si="80"/>
        <v>3</v>
      </c>
      <c r="H216" s="160">
        <f t="shared" si="80"/>
        <v>1</v>
      </c>
      <c r="I216" s="160">
        <f t="shared" si="80"/>
        <v>0</v>
      </c>
      <c r="J216" s="160">
        <f t="shared" si="80"/>
        <v>8</v>
      </c>
      <c r="K216" s="160">
        <f t="shared" si="80"/>
        <v>0</v>
      </c>
      <c r="L216" s="160">
        <f t="shared" si="80"/>
        <v>1</v>
      </c>
      <c r="M216" s="160">
        <f t="shared" si="80"/>
        <v>13</v>
      </c>
      <c r="N216" s="160">
        <f t="shared" si="80"/>
        <v>44</v>
      </c>
      <c r="O216" s="161">
        <f>M216/(M216+N216)</f>
        <v>0.22807017543859648</v>
      </c>
      <c r="P216" s="160">
        <f>SUM(P196:P199)+SUM(P200:P215)</f>
        <v>1</v>
      </c>
      <c r="Q216" s="160">
        <f>SUM(Q196:Q199)+SUM(Q200:Q215)</f>
        <v>0</v>
      </c>
      <c r="R216" s="77"/>
    </row>
    <row r="217" spans="1:18" x14ac:dyDescent="0.55000000000000004">
      <c r="A217" s="181" t="s">
        <v>208</v>
      </c>
      <c r="B217" s="155">
        <f>C217+D217</f>
        <v>350</v>
      </c>
      <c r="C217" s="155">
        <f>C148+C189+C195+C216</f>
        <v>69</v>
      </c>
      <c r="D217" s="155">
        <f>D148+D189+D195+D216</f>
        <v>281</v>
      </c>
      <c r="E217" s="157">
        <f t="shared" si="62"/>
        <v>0.80285714285714282</v>
      </c>
      <c r="F217" s="164">
        <f t="shared" ref="F217:L217" si="81">F148+F189+F195+F216</f>
        <v>0</v>
      </c>
      <c r="G217" s="164">
        <f t="shared" si="81"/>
        <v>18</v>
      </c>
      <c r="H217" s="164">
        <f t="shared" si="81"/>
        <v>32</v>
      </c>
      <c r="I217" s="164">
        <f t="shared" si="81"/>
        <v>3</v>
      </c>
      <c r="J217" s="164">
        <f t="shared" si="81"/>
        <v>36</v>
      </c>
      <c r="K217" s="164">
        <f t="shared" si="81"/>
        <v>0</v>
      </c>
      <c r="L217" s="164">
        <f t="shared" si="81"/>
        <v>7</v>
      </c>
      <c r="M217" s="155">
        <f>SUM(F217:L217)</f>
        <v>96</v>
      </c>
      <c r="N217" s="155">
        <f>N148+N189+N195+N216</f>
        <v>241</v>
      </c>
      <c r="O217" s="157">
        <f t="shared" ref="O217" si="82">M217/(M217+N217)</f>
        <v>0.28486646884272998</v>
      </c>
      <c r="P217" s="155">
        <f>P148+P189+P195+P216</f>
        <v>9</v>
      </c>
      <c r="Q217" s="155">
        <f>Q148+Q189+Q195+Q216</f>
        <v>4</v>
      </c>
      <c r="R217" s="77"/>
    </row>
    <row r="218" spans="1:18" x14ac:dyDescent="0.55000000000000004">
      <c r="A218" s="194" t="s">
        <v>219</v>
      </c>
      <c r="B218" s="160"/>
      <c r="C218" s="160"/>
      <c r="D218" s="160"/>
      <c r="E218" s="161"/>
      <c r="F218" s="165"/>
      <c r="G218" s="165"/>
      <c r="H218" s="165"/>
      <c r="I218" s="165"/>
      <c r="J218" s="165"/>
      <c r="K218" s="165"/>
      <c r="L218" s="165"/>
      <c r="M218" s="160"/>
      <c r="N218" s="160"/>
      <c r="O218" s="161"/>
      <c r="P218" s="160"/>
      <c r="Q218" s="160"/>
      <c r="R218" s="77"/>
    </row>
    <row r="219" spans="1:18" x14ac:dyDescent="0.55000000000000004">
      <c r="A219" s="176" t="s">
        <v>220</v>
      </c>
      <c r="B219" s="150">
        <f>C219+D219</f>
        <v>4</v>
      </c>
      <c r="C219" s="150">
        <v>2</v>
      </c>
      <c r="D219" s="150">
        <v>2</v>
      </c>
      <c r="E219" s="153">
        <f t="shared" ref="E219:E227" si="83">D219/B219</f>
        <v>0.5</v>
      </c>
      <c r="F219" s="154">
        <v>0</v>
      </c>
      <c r="G219" s="154">
        <v>0</v>
      </c>
      <c r="H219" s="154">
        <v>0</v>
      </c>
      <c r="I219" s="154">
        <v>0</v>
      </c>
      <c r="J219" s="154">
        <v>0</v>
      </c>
      <c r="K219" s="154">
        <v>0</v>
      </c>
      <c r="L219" s="154">
        <v>1</v>
      </c>
      <c r="M219" s="150">
        <f t="shared" ref="M219:M220" si="84">SUM(F219:L219)</f>
        <v>1</v>
      </c>
      <c r="N219" s="154">
        <v>3</v>
      </c>
      <c r="O219" s="153">
        <f t="shared" ref="O219:O227" si="85">M219/(M219+N219)</f>
        <v>0.25</v>
      </c>
      <c r="P219" s="150">
        <v>0</v>
      </c>
      <c r="Q219" s="150">
        <v>0</v>
      </c>
      <c r="R219" s="77"/>
    </row>
    <row r="220" spans="1:18" x14ac:dyDescent="0.55000000000000004">
      <c r="A220" s="183" t="s">
        <v>221</v>
      </c>
      <c r="B220" s="150">
        <f t="shared" ref="B220:B226" si="86">C220+D220</f>
        <v>2</v>
      </c>
      <c r="C220" s="162">
        <v>1</v>
      </c>
      <c r="D220" s="163">
        <v>1</v>
      </c>
      <c r="E220" s="153">
        <f t="shared" si="83"/>
        <v>0.5</v>
      </c>
      <c r="F220" s="162">
        <v>0</v>
      </c>
      <c r="G220" s="162">
        <v>0</v>
      </c>
      <c r="H220" s="163">
        <v>0</v>
      </c>
      <c r="I220" s="163">
        <v>0</v>
      </c>
      <c r="J220" s="163">
        <v>0</v>
      </c>
      <c r="K220" s="163">
        <v>0</v>
      </c>
      <c r="L220" s="163">
        <v>0</v>
      </c>
      <c r="M220" s="150">
        <f t="shared" si="84"/>
        <v>0</v>
      </c>
      <c r="N220" s="154">
        <v>2</v>
      </c>
      <c r="O220" s="153">
        <f t="shared" si="85"/>
        <v>0</v>
      </c>
      <c r="P220" s="163">
        <v>0</v>
      </c>
      <c r="Q220" s="163">
        <v>0</v>
      </c>
      <c r="R220" s="77"/>
    </row>
    <row r="221" spans="1:18" x14ac:dyDescent="0.55000000000000004">
      <c r="A221" s="176" t="s">
        <v>222</v>
      </c>
      <c r="B221" s="150">
        <f t="shared" si="86"/>
        <v>1</v>
      </c>
      <c r="C221" s="150">
        <v>0</v>
      </c>
      <c r="D221" s="150">
        <v>1</v>
      </c>
      <c r="E221" s="153">
        <f t="shared" si="83"/>
        <v>1</v>
      </c>
      <c r="F221" s="154">
        <v>0</v>
      </c>
      <c r="G221" s="154">
        <v>0</v>
      </c>
      <c r="H221" s="154">
        <v>0</v>
      </c>
      <c r="I221" s="154">
        <v>0</v>
      </c>
      <c r="J221" s="154">
        <v>0</v>
      </c>
      <c r="K221" s="154">
        <v>0</v>
      </c>
      <c r="L221" s="154">
        <v>0</v>
      </c>
      <c r="M221" s="154">
        <v>0</v>
      </c>
      <c r="N221" s="154">
        <v>1</v>
      </c>
      <c r="O221" s="153">
        <f t="shared" si="85"/>
        <v>0</v>
      </c>
      <c r="P221" s="150">
        <v>0</v>
      </c>
      <c r="Q221" s="150">
        <v>0</v>
      </c>
      <c r="R221" s="77"/>
    </row>
    <row r="222" spans="1:18" x14ac:dyDescent="0.55000000000000004">
      <c r="A222" s="177" t="s">
        <v>22</v>
      </c>
      <c r="B222" s="155">
        <f t="shared" si="86"/>
        <v>5</v>
      </c>
      <c r="C222" s="155">
        <f t="shared" ref="C222" si="87">C219+C221</f>
        <v>2</v>
      </c>
      <c r="D222" s="155">
        <f>D219+D221</f>
        <v>3</v>
      </c>
      <c r="E222" s="157">
        <f t="shared" si="83"/>
        <v>0.6</v>
      </c>
      <c r="F222" s="164">
        <f>F221+F219</f>
        <v>0</v>
      </c>
      <c r="G222" s="164">
        <f t="shared" ref="G222:L222" si="88">G221+G219</f>
        <v>0</v>
      </c>
      <c r="H222" s="164">
        <f t="shared" si="88"/>
        <v>0</v>
      </c>
      <c r="I222" s="164">
        <f t="shared" si="88"/>
        <v>0</v>
      </c>
      <c r="J222" s="164">
        <f t="shared" si="88"/>
        <v>0</v>
      </c>
      <c r="K222" s="164">
        <f t="shared" si="88"/>
        <v>0</v>
      </c>
      <c r="L222" s="164">
        <f t="shared" si="88"/>
        <v>1</v>
      </c>
      <c r="M222" s="155">
        <f>SUM(F222:L222)</f>
        <v>1</v>
      </c>
      <c r="N222" s="155">
        <f>N219+N221</f>
        <v>4</v>
      </c>
      <c r="O222" s="157">
        <f t="shared" si="85"/>
        <v>0.2</v>
      </c>
      <c r="P222" s="155">
        <f>P221+P219</f>
        <v>0</v>
      </c>
      <c r="Q222" s="155">
        <f>Q221+Q219</f>
        <v>0</v>
      </c>
      <c r="R222" s="77"/>
    </row>
    <row r="223" spans="1:18" x14ac:dyDescent="0.55000000000000004">
      <c r="A223" s="176" t="s">
        <v>223</v>
      </c>
      <c r="B223" s="150">
        <f t="shared" si="86"/>
        <v>8</v>
      </c>
      <c r="C223" s="154">
        <v>2</v>
      </c>
      <c r="D223" s="150">
        <v>6</v>
      </c>
      <c r="E223" s="153">
        <f>D223/B223</f>
        <v>0.75</v>
      </c>
      <c r="F223" s="154">
        <v>0</v>
      </c>
      <c r="G223" s="154">
        <v>1</v>
      </c>
      <c r="H223" s="154">
        <v>0</v>
      </c>
      <c r="I223" s="154">
        <v>0</v>
      </c>
      <c r="J223" s="154">
        <v>0</v>
      </c>
      <c r="K223" s="154">
        <v>0</v>
      </c>
      <c r="L223" s="154">
        <v>0</v>
      </c>
      <c r="M223" s="150">
        <f t="shared" ref="M223:M230" si="89">SUM(F223:L223)</f>
        <v>1</v>
      </c>
      <c r="N223" s="154">
        <v>6</v>
      </c>
      <c r="O223" s="153">
        <f t="shared" si="85"/>
        <v>0.14285714285714285</v>
      </c>
      <c r="P223" s="150">
        <v>0</v>
      </c>
      <c r="Q223" s="150">
        <v>1</v>
      </c>
      <c r="R223" s="77"/>
    </row>
    <row r="224" spans="1:18" x14ac:dyDescent="0.55000000000000004">
      <c r="A224" s="183" t="s">
        <v>71</v>
      </c>
      <c r="B224" s="150">
        <f t="shared" si="86"/>
        <v>1</v>
      </c>
      <c r="C224" s="154">
        <v>1</v>
      </c>
      <c r="D224" s="163">
        <v>0</v>
      </c>
      <c r="E224" s="153">
        <f>D224/B224</f>
        <v>0</v>
      </c>
      <c r="F224" s="162">
        <v>0</v>
      </c>
      <c r="G224" s="162">
        <v>0</v>
      </c>
      <c r="H224" s="163">
        <v>0</v>
      </c>
      <c r="I224" s="163">
        <v>0</v>
      </c>
      <c r="J224" s="163">
        <v>0</v>
      </c>
      <c r="K224" s="163">
        <v>0</v>
      </c>
      <c r="L224" s="163">
        <v>0</v>
      </c>
      <c r="M224" s="150">
        <f t="shared" si="89"/>
        <v>0</v>
      </c>
      <c r="N224" s="154">
        <v>1</v>
      </c>
      <c r="O224" s="153">
        <f t="shared" si="85"/>
        <v>0</v>
      </c>
      <c r="P224" s="163">
        <v>0</v>
      </c>
      <c r="Q224" s="163">
        <v>0</v>
      </c>
      <c r="R224" s="77"/>
    </row>
    <row r="225" spans="1:18" x14ac:dyDescent="0.55000000000000004">
      <c r="A225" s="176" t="s">
        <v>224</v>
      </c>
      <c r="B225" s="150">
        <f t="shared" si="86"/>
        <v>3</v>
      </c>
      <c r="C225" s="154">
        <v>2</v>
      </c>
      <c r="D225" s="150">
        <v>1</v>
      </c>
      <c r="E225" s="153">
        <f>D225/B225</f>
        <v>0.33333333333333331</v>
      </c>
      <c r="F225" s="154">
        <v>0</v>
      </c>
      <c r="G225" s="154">
        <v>0</v>
      </c>
      <c r="H225" s="154">
        <v>0</v>
      </c>
      <c r="I225" s="154">
        <v>0</v>
      </c>
      <c r="J225" s="154">
        <v>0</v>
      </c>
      <c r="K225" s="154">
        <v>0</v>
      </c>
      <c r="L225" s="154">
        <v>0</v>
      </c>
      <c r="M225" s="150">
        <f t="shared" si="89"/>
        <v>0</v>
      </c>
      <c r="N225" s="154">
        <v>3</v>
      </c>
      <c r="O225" s="153">
        <f t="shared" si="85"/>
        <v>0</v>
      </c>
      <c r="P225" s="150">
        <v>0</v>
      </c>
      <c r="Q225" s="150">
        <v>0</v>
      </c>
      <c r="R225" s="77"/>
    </row>
    <row r="226" spans="1:18" x14ac:dyDescent="0.55000000000000004">
      <c r="A226" s="176" t="s">
        <v>225</v>
      </c>
      <c r="B226" s="150">
        <f t="shared" si="86"/>
        <v>14</v>
      </c>
      <c r="C226" s="154">
        <v>9</v>
      </c>
      <c r="D226" s="154">
        <v>5</v>
      </c>
      <c r="E226" s="153">
        <f>D226/B226</f>
        <v>0.35714285714285715</v>
      </c>
      <c r="F226" s="154">
        <v>0</v>
      </c>
      <c r="G226" s="154">
        <v>2</v>
      </c>
      <c r="H226" s="154">
        <v>1</v>
      </c>
      <c r="I226" s="154">
        <v>0</v>
      </c>
      <c r="J226" s="154">
        <v>0</v>
      </c>
      <c r="K226" s="154">
        <v>0</v>
      </c>
      <c r="L226" s="154">
        <v>0</v>
      </c>
      <c r="M226" s="150">
        <f t="shared" si="89"/>
        <v>3</v>
      </c>
      <c r="N226" s="154">
        <v>10</v>
      </c>
      <c r="O226" s="153">
        <f t="shared" si="85"/>
        <v>0.23076923076923078</v>
      </c>
      <c r="P226" s="150">
        <v>0</v>
      </c>
      <c r="Q226" s="154">
        <v>1</v>
      </c>
      <c r="R226" s="77"/>
    </row>
    <row r="227" spans="1:18" x14ac:dyDescent="0.55000000000000004">
      <c r="A227" s="177" t="s">
        <v>46</v>
      </c>
      <c r="B227" s="155">
        <f>B225+B223+B226</f>
        <v>25</v>
      </c>
      <c r="C227" s="155">
        <f>C225+C223+C226</f>
        <v>13</v>
      </c>
      <c r="D227" s="155">
        <f>D225+D223+D226</f>
        <v>12</v>
      </c>
      <c r="E227" s="157">
        <f t="shared" si="83"/>
        <v>0.48</v>
      </c>
      <c r="F227" s="164">
        <f>F225+F223+F226</f>
        <v>0</v>
      </c>
      <c r="G227" s="164">
        <f t="shared" ref="G227:L227" si="90">G225+G223+G226</f>
        <v>3</v>
      </c>
      <c r="H227" s="164">
        <f t="shared" si="90"/>
        <v>1</v>
      </c>
      <c r="I227" s="164">
        <f t="shared" si="90"/>
        <v>0</v>
      </c>
      <c r="J227" s="164">
        <f t="shared" si="90"/>
        <v>0</v>
      </c>
      <c r="K227" s="164">
        <v>0</v>
      </c>
      <c r="L227" s="164">
        <f t="shared" si="90"/>
        <v>0</v>
      </c>
      <c r="M227" s="155">
        <f>SUM(F227:L227)</f>
        <v>4</v>
      </c>
      <c r="N227" s="155">
        <f>N225+N223+N226</f>
        <v>19</v>
      </c>
      <c r="O227" s="157">
        <f t="shared" si="85"/>
        <v>0.17391304347826086</v>
      </c>
      <c r="P227" s="155">
        <f>P225+P223+P226</f>
        <v>0</v>
      </c>
      <c r="Q227" s="155">
        <f>Q225+Q223+Q226</f>
        <v>2</v>
      </c>
      <c r="R227" s="77"/>
    </row>
    <row r="228" spans="1:18" x14ac:dyDescent="0.55000000000000004">
      <c r="A228" s="176" t="s">
        <v>99</v>
      </c>
      <c r="B228" s="150">
        <f>C228+D228</f>
        <v>0</v>
      </c>
      <c r="C228" s="150">
        <v>0</v>
      </c>
      <c r="D228" s="150">
        <v>0</v>
      </c>
      <c r="E228" s="153" t="e">
        <f>D228/B228</f>
        <v>#DIV/0!</v>
      </c>
      <c r="F228" s="154">
        <v>0</v>
      </c>
      <c r="G228" s="154">
        <v>0</v>
      </c>
      <c r="H228" s="154">
        <v>0</v>
      </c>
      <c r="I228" s="154">
        <v>0</v>
      </c>
      <c r="J228" s="154">
        <v>0</v>
      </c>
      <c r="K228" s="154">
        <v>0</v>
      </c>
      <c r="L228" s="154">
        <v>0</v>
      </c>
      <c r="M228" s="154">
        <v>0</v>
      </c>
      <c r="N228" s="154">
        <v>0</v>
      </c>
      <c r="O228" s="153" t="e">
        <f>M228/(M228+N228)</f>
        <v>#DIV/0!</v>
      </c>
      <c r="P228" s="150">
        <v>0</v>
      </c>
      <c r="Q228" s="150">
        <v>0</v>
      </c>
      <c r="R228" s="77"/>
    </row>
    <row r="229" spans="1:18" x14ac:dyDescent="0.55000000000000004">
      <c r="A229" s="145" t="s">
        <v>226</v>
      </c>
      <c r="B229" s="150">
        <f>C229+D229</f>
        <v>0</v>
      </c>
      <c r="C229" s="150">
        <v>0</v>
      </c>
      <c r="D229" s="150">
        <v>0</v>
      </c>
      <c r="E229" s="153" t="e">
        <f>D229/B229</f>
        <v>#DIV/0!</v>
      </c>
      <c r="F229" s="154">
        <v>0</v>
      </c>
      <c r="G229" s="154">
        <v>0</v>
      </c>
      <c r="H229" s="154">
        <v>0</v>
      </c>
      <c r="I229" s="154">
        <v>0</v>
      </c>
      <c r="J229" s="154">
        <v>0</v>
      </c>
      <c r="K229" s="154">
        <v>0</v>
      </c>
      <c r="L229" s="154">
        <v>0</v>
      </c>
      <c r="M229" s="154">
        <v>0</v>
      </c>
      <c r="N229" s="154">
        <v>0</v>
      </c>
      <c r="O229" s="153" t="e">
        <f>M229/(M229+N229)</f>
        <v>#DIV/0!</v>
      </c>
      <c r="P229" s="150">
        <v>0</v>
      </c>
      <c r="Q229" s="150">
        <v>0</v>
      </c>
      <c r="R229" s="77"/>
    </row>
    <row r="230" spans="1:18" x14ac:dyDescent="0.55000000000000004">
      <c r="A230" s="180" t="s">
        <v>50</v>
      </c>
      <c r="B230" s="160">
        <f>B228+B229</f>
        <v>0</v>
      </c>
      <c r="C230" s="160">
        <f>C228+C229</f>
        <v>0</v>
      </c>
      <c r="D230" s="160">
        <f>D228+D229</f>
        <v>0</v>
      </c>
      <c r="E230" s="161" t="e">
        <f>D230/B230</f>
        <v>#DIV/0!</v>
      </c>
      <c r="F230" s="165">
        <f>F228+F229</f>
        <v>0</v>
      </c>
      <c r="G230" s="165">
        <f t="shared" ref="G230:I230" si="91">G228+G229</f>
        <v>0</v>
      </c>
      <c r="H230" s="165">
        <f t="shared" si="91"/>
        <v>0</v>
      </c>
      <c r="I230" s="165">
        <f t="shared" si="91"/>
        <v>0</v>
      </c>
      <c r="J230" s="165">
        <f>J228+J229</f>
        <v>0</v>
      </c>
      <c r="K230" s="165">
        <v>0</v>
      </c>
      <c r="L230" s="165">
        <f t="shared" ref="L230" si="92">L228+L229</f>
        <v>0</v>
      </c>
      <c r="M230" s="160">
        <f t="shared" si="89"/>
        <v>0</v>
      </c>
      <c r="N230" s="160">
        <f>N228+N229</f>
        <v>0</v>
      </c>
      <c r="O230" s="161" t="e">
        <f>M230/(M230+N230)</f>
        <v>#DIV/0!</v>
      </c>
      <c r="P230" s="160">
        <f>P228+P229</f>
        <v>0</v>
      </c>
      <c r="Q230" s="160">
        <f>Q228+Q229</f>
        <v>0</v>
      </c>
      <c r="R230" s="77"/>
    </row>
    <row r="231" spans="1:18" x14ac:dyDescent="0.55000000000000004">
      <c r="A231" s="177" t="s">
        <v>227</v>
      </c>
      <c r="B231" s="155">
        <f>C231+D231</f>
        <v>30</v>
      </c>
      <c r="C231" s="155">
        <f>C230+C227+C222</f>
        <v>15</v>
      </c>
      <c r="D231" s="155">
        <f>D222+D227+D230</f>
        <v>15</v>
      </c>
      <c r="E231" s="157">
        <f>D231/B231</f>
        <v>0.5</v>
      </c>
      <c r="F231" s="164">
        <f t="shared" ref="F231:N231" si="93">F222+F227+F230</f>
        <v>0</v>
      </c>
      <c r="G231" s="164">
        <f t="shared" si="93"/>
        <v>3</v>
      </c>
      <c r="H231" s="164">
        <f t="shared" si="93"/>
        <v>1</v>
      </c>
      <c r="I231" s="164">
        <f t="shared" si="93"/>
        <v>0</v>
      </c>
      <c r="J231" s="164">
        <f t="shared" si="93"/>
        <v>0</v>
      </c>
      <c r="K231" s="164">
        <f t="shared" si="93"/>
        <v>0</v>
      </c>
      <c r="L231" s="164">
        <f t="shared" si="93"/>
        <v>1</v>
      </c>
      <c r="M231" s="155">
        <f>SUM(F231:L231)</f>
        <v>5</v>
      </c>
      <c r="N231" s="164">
        <f t="shared" si="93"/>
        <v>23</v>
      </c>
      <c r="O231" s="157">
        <f>M231/(M231+N231)</f>
        <v>0.17857142857142858</v>
      </c>
      <c r="P231" s="155">
        <f>P222+P227+P230</f>
        <v>0</v>
      </c>
      <c r="Q231" s="155">
        <f>Q222+Q227+Q230</f>
        <v>2</v>
      </c>
      <c r="R231" s="77"/>
    </row>
    <row r="232" spans="1:18" x14ac:dyDescent="0.55000000000000004">
      <c r="A232" s="194" t="s">
        <v>228</v>
      </c>
      <c r="B232" s="160">
        <f>C232+D232</f>
        <v>1104</v>
      </c>
      <c r="C232" s="160">
        <f>C44+C74+C102+C217+C129+C231</f>
        <v>375</v>
      </c>
      <c r="D232" s="160">
        <f>D44+D74+D102+D217+D129+D231</f>
        <v>729</v>
      </c>
      <c r="E232" s="161">
        <f>D232/B232</f>
        <v>0.66032608695652173</v>
      </c>
      <c r="F232" s="160">
        <f>F44+F74+F102+F217+F129+F231</f>
        <v>1</v>
      </c>
      <c r="G232" s="160">
        <f t="shared" ref="G232:L232" si="94">G44+G74+G102+G217+G129+G231</f>
        <v>73</v>
      </c>
      <c r="H232" s="160">
        <f t="shared" si="94"/>
        <v>96</v>
      </c>
      <c r="I232" s="160">
        <f t="shared" si="94"/>
        <v>9</v>
      </c>
      <c r="J232" s="160">
        <f t="shared" si="94"/>
        <v>95</v>
      </c>
      <c r="K232" s="160">
        <f t="shared" si="94"/>
        <v>1</v>
      </c>
      <c r="L232" s="160">
        <f t="shared" si="94"/>
        <v>25</v>
      </c>
      <c r="M232" s="160">
        <f>M44+M74+M102+M217+M129+M231</f>
        <v>226</v>
      </c>
      <c r="N232" s="160">
        <f>N44+N74+N102+N217+N129+N231</f>
        <v>583</v>
      </c>
      <c r="O232" s="161">
        <f>M232/(M232+N232)</f>
        <v>0.27935723114956734</v>
      </c>
      <c r="P232" s="160">
        <f>P44+P74+P102+P217+P129+P231</f>
        <v>194</v>
      </c>
      <c r="Q232" s="160">
        <f>Q44+Q74+Q102+Q217+Q129+Q231</f>
        <v>27</v>
      </c>
      <c r="R232" s="77"/>
    </row>
  </sheetData>
  <pageMargins left="0.7" right="0.7" top="0.75" bottom="0.75" header="0.3" footer="0.3"/>
  <pageSetup scale="50" orientation="portrait" r:id="rId1"/>
  <headerFooter>
    <oddHeader>&amp;L&amp;"-,Bold"Program Level Data&amp;C&amp;"-,Bold"Table 42&amp;R&amp;"-,Bold"Graduate Degrees by Gender and Ethnicity</oddHeader>
    <oddFooter>&amp;L&amp;"-,Bold"Office of Institutional Research, UMass Boston</oddFooter>
  </headerFooter>
  <rowBreaks count="3" manualBreakCount="3">
    <brk id="74" max="16383" man="1"/>
    <brk id="129" max="16383" man="1"/>
    <brk id="18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BF1B-2229-4269-B776-C5B097F4C45E}">
  <dimension ref="A1:S236"/>
  <sheetViews>
    <sheetView zoomScale="90" zoomScaleNormal="90" workbookViewId="0">
      <pane ySplit="2" topLeftCell="A199" activePane="bottomLeft" state="frozen"/>
      <selection pane="bottomLeft" activeCell="A2" sqref="A2"/>
    </sheetView>
  </sheetViews>
  <sheetFormatPr defaultRowHeight="14.4" x14ac:dyDescent="0.55000000000000004"/>
  <cols>
    <col min="1" max="1" width="55" style="1" customWidth="1"/>
    <col min="2" max="17" width="8.83984375" style="1"/>
  </cols>
  <sheetData>
    <row r="1" spans="1:18" ht="18.3" x14ac:dyDescent="0.7">
      <c r="A1" s="52" t="s">
        <v>229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70"/>
      <c r="P1" s="41"/>
      <c r="Q1" s="41"/>
    </row>
    <row r="2" spans="1:18" ht="57.6" x14ac:dyDescent="0.55000000000000004">
      <c r="A2" s="54"/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50" t="s">
        <v>12</v>
      </c>
      <c r="N2" s="50" t="s">
        <v>13</v>
      </c>
      <c r="O2" s="71" t="s">
        <v>14</v>
      </c>
      <c r="P2" s="50" t="s">
        <v>15</v>
      </c>
      <c r="Q2" s="50" t="s">
        <v>16</v>
      </c>
    </row>
    <row r="3" spans="1:18" ht="18.3" x14ac:dyDescent="0.55000000000000004">
      <c r="A3" s="5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72"/>
      <c r="P3" s="16"/>
      <c r="Q3" s="16"/>
    </row>
    <row r="4" spans="1:18" x14ac:dyDescent="0.55000000000000004">
      <c r="A4" s="5" t="s">
        <v>18</v>
      </c>
      <c r="B4" s="13">
        <f>C4+D4</f>
        <v>7</v>
      </c>
      <c r="C4" s="59">
        <v>2</v>
      </c>
      <c r="D4" s="59">
        <v>5</v>
      </c>
      <c r="E4" s="9">
        <f>D4/B4</f>
        <v>0.7142857142857143</v>
      </c>
      <c r="F4" s="59">
        <v>0</v>
      </c>
      <c r="G4" s="59">
        <v>0</v>
      </c>
      <c r="H4" s="59">
        <v>0</v>
      </c>
      <c r="I4" s="59">
        <v>0</v>
      </c>
      <c r="J4" s="59">
        <v>2</v>
      </c>
      <c r="K4" s="59">
        <v>0</v>
      </c>
      <c r="L4" s="13">
        <v>1</v>
      </c>
      <c r="M4" s="13">
        <f>SUM(F4:L4)</f>
        <v>3</v>
      </c>
      <c r="N4" s="13">
        <v>4</v>
      </c>
      <c r="O4" s="66">
        <f>M4/(M4+N4)</f>
        <v>0.42857142857142855</v>
      </c>
      <c r="P4" s="13">
        <v>0</v>
      </c>
      <c r="Q4" s="13">
        <v>0</v>
      </c>
      <c r="R4" s="77"/>
    </row>
    <row r="5" spans="1:18" x14ac:dyDescent="0.55000000000000004">
      <c r="A5" s="5" t="s">
        <v>19</v>
      </c>
      <c r="B5" s="13">
        <f t="shared" ref="B5:B6" si="0">C5+D5</f>
        <v>1</v>
      </c>
      <c r="C5" s="14">
        <v>1</v>
      </c>
      <c r="D5" s="13">
        <v>0</v>
      </c>
      <c r="E5" s="9">
        <f>D5/B5</f>
        <v>0</v>
      </c>
      <c r="F5" s="14">
        <v>0</v>
      </c>
      <c r="G5" s="14">
        <v>0</v>
      </c>
      <c r="H5" s="13">
        <v>0</v>
      </c>
      <c r="I5" s="13">
        <v>0</v>
      </c>
      <c r="J5" s="13">
        <v>1</v>
      </c>
      <c r="K5" s="13">
        <v>0</v>
      </c>
      <c r="L5" s="13">
        <v>0</v>
      </c>
      <c r="M5" s="13">
        <f t="shared" ref="M5:M7" si="1">SUM(F5:L5)</f>
        <v>1</v>
      </c>
      <c r="N5" s="13">
        <v>0</v>
      </c>
      <c r="O5" s="66">
        <f t="shared" ref="O5" si="2">M5/(M5+N5)</f>
        <v>1</v>
      </c>
      <c r="P5" s="13">
        <v>0</v>
      </c>
      <c r="Q5" s="13">
        <v>0</v>
      </c>
      <c r="R5" s="77"/>
    </row>
    <row r="6" spans="1:18" x14ac:dyDescent="0.55000000000000004">
      <c r="A6" s="5" t="s">
        <v>20</v>
      </c>
      <c r="B6" s="13">
        <f t="shared" si="0"/>
        <v>2</v>
      </c>
      <c r="C6" s="14">
        <v>0</v>
      </c>
      <c r="D6" s="13">
        <v>2</v>
      </c>
      <c r="E6" s="9">
        <f>D6/B6</f>
        <v>1</v>
      </c>
      <c r="F6" s="14">
        <v>0</v>
      </c>
      <c r="G6" s="14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si="1"/>
        <v>0</v>
      </c>
      <c r="N6" s="13">
        <v>2</v>
      </c>
      <c r="O6" s="66">
        <f>M6/(M6+N6)</f>
        <v>0</v>
      </c>
      <c r="P6" s="13">
        <v>0</v>
      </c>
      <c r="Q6" s="13">
        <v>0</v>
      </c>
      <c r="R6" s="77"/>
    </row>
    <row r="7" spans="1:18" s="133" customFormat="1" x14ac:dyDescent="0.55000000000000004">
      <c r="A7" s="46" t="s">
        <v>22</v>
      </c>
      <c r="B7" s="24">
        <f>SUM(C7:D7)</f>
        <v>10</v>
      </c>
      <c r="C7" s="24">
        <f>SUM(C4:C6)</f>
        <v>3</v>
      </c>
      <c r="D7" s="24">
        <f>SUM(D4:D6)</f>
        <v>7</v>
      </c>
      <c r="E7" s="35">
        <f t="shared" ref="E7:E89" si="3">D7/B7</f>
        <v>0.7</v>
      </c>
      <c r="F7" s="24">
        <f t="shared" ref="F7:L7" si="4">SUM(F4:F6)</f>
        <v>0</v>
      </c>
      <c r="G7" s="24">
        <f t="shared" si="4"/>
        <v>0</v>
      </c>
      <c r="H7" s="24">
        <f t="shared" si="4"/>
        <v>0</v>
      </c>
      <c r="I7" s="24">
        <f t="shared" si="4"/>
        <v>0</v>
      </c>
      <c r="J7" s="24">
        <f t="shared" si="4"/>
        <v>3</v>
      </c>
      <c r="K7" s="24">
        <f t="shared" si="4"/>
        <v>0</v>
      </c>
      <c r="L7" s="24">
        <f t="shared" si="4"/>
        <v>1</v>
      </c>
      <c r="M7" s="24">
        <f t="shared" si="1"/>
        <v>4</v>
      </c>
      <c r="N7" s="24">
        <f>SUM(N4:N6)</f>
        <v>6</v>
      </c>
      <c r="O7" s="67">
        <f>M7/(M7+N7)</f>
        <v>0.4</v>
      </c>
      <c r="P7" s="24">
        <f>SUM(P4:P6)</f>
        <v>0</v>
      </c>
      <c r="Q7" s="24">
        <f>SUM(Q4:Q6)</f>
        <v>0</v>
      </c>
      <c r="R7" s="132"/>
    </row>
    <row r="8" spans="1:18" x14ac:dyDescent="0.55000000000000004">
      <c r="A8" s="5" t="s">
        <v>23</v>
      </c>
      <c r="B8" s="13">
        <f>C8++D8</f>
        <v>5</v>
      </c>
      <c r="C8" s="59">
        <v>0</v>
      </c>
      <c r="D8" s="59">
        <v>5</v>
      </c>
      <c r="E8" s="9">
        <f>D8/B8</f>
        <v>1</v>
      </c>
      <c r="F8" s="59">
        <v>0</v>
      </c>
      <c r="G8" s="59">
        <v>0</v>
      </c>
      <c r="H8" s="59">
        <v>0</v>
      </c>
      <c r="I8" s="59">
        <v>0</v>
      </c>
      <c r="J8" s="59">
        <v>2</v>
      </c>
      <c r="K8" s="59">
        <v>0</v>
      </c>
      <c r="L8" s="13">
        <v>0</v>
      </c>
      <c r="M8" s="13">
        <f>SUM(F8:L8)</f>
        <v>2</v>
      </c>
      <c r="N8" s="13">
        <v>3</v>
      </c>
      <c r="O8" s="66">
        <f>M8/(M8+N8)</f>
        <v>0.4</v>
      </c>
      <c r="P8" s="59">
        <v>0</v>
      </c>
      <c r="Q8" s="59">
        <v>0</v>
      </c>
      <c r="R8" s="77"/>
    </row>
    <row r="9" spans="1:18" x14ac:dyDescent="0.55000000000000004">
      <c r="A9" s="5" t="s">
        <v>24</v>
      </c>
      <c r="B9" s="13">
        <f t="shared" ref="B9:B28" si="5">C9++D9</f>
        <v>8</v>
      </c>
      <c r="C9" s="59">
        <v>3</v>
      </c>
      <c r="D9" s="59">
        <v>5</v>
      </c>
      <c r="E9" s="9">
        <f t="shared" si="3"/>
        <v>0.625</v>
      </c>
      <c r="F9" s="59">
        <v>0</v>
      </c>
      <c r="G9" s="59">
        <v>2</v>
      </c>
      <c r="H9" s="59">
        <v>0</v>
      </c>
      <c r="I9" s="59">
        <v>0</v>
      </c>
      <c r="J9" s="59">
        <v>1</v>
      </c>
      <c r="K9" s="59">
        <v>0</v>
      </c>
      <c r="L9" s="13">
        <v>1</v>
      </c>
      <c r="M9" s="13">
        <f t="shared" ref="M9:M28" si="6">SUM(F9:L9)</f>
        <v>4</v>
      </c>
      <c r="N9" s="13">
        <v>4</v>
      </c>
      <c r="O9" s="66">
        <f t="shared" ref="O9:O81" si="7">M9/(M9+N9)</f>
        <v>0.5</v>
      </c>
      <c r="P9" s="59">
        <v>0</v>
      </c>
      <c r="Q9" s="59">
        <v>0</v>
      </c>
      <c r="R9" s="77"/>
    </row>
    <row r="10" spans="1:18" x14ac:dyDescent="0.55000000000000004">
      <c r="A10" s="5" t="s">
        <v>25</v>
      </c>
      <c r="B10" s="13">
        <f t="shared" si="5"/>
        <v>30</v>
      </c>
      <c r="C10" s="59">
        <v>11</v>
      </c>
      <c r="D10" s="59">
        <v>19</v>
      </c>
      <c r="E10" s="9">
        <f t="shared" si="3"/>
        <v>0.6333333333333333</v>
      </c>
      <c r="F10" s="59">
        <v>0</v>
      </c>
      <c r="G10" s="59">
        <v>4</v>
      </c>
      <c r="H10" s="59">
        <v>3</v>
      </c>
      <c r="I10" s="59">
        <v>0</v>
      </c>
      <c r="J10" s="59">
        <v>1</v>
      </c>
      <c r="K10" s="59">
        <v>0</v>
      </c>
      <c r="L10" s="13">
        <v>1</v>
      </c>
      <c r="M10" s="13">
        <f t="shared" si="6"/>
        <v>9</v>
      </c>
      <c r="N10" s="13">
        <v>19</v>
      </c>
      <c r="O10" s="66">
        <f t="shared" si="7"/>
        <v>0.32142857142857145</v>
      </c>
      <c r="P10" s="59">
        <v>1</v>
      </c>
      <c r="Q10" s="59">
        <v>1</v>
      </c>
      <c r="R10" s="77"/>
    </row>
    <row r="11" spans="1:18" x14ac:dyDescent="0.55000000000000004">
      <c r="A11" s="5" t="s">
        <v>26</v>
      </c>
      <c r="B11" s="13">
        <f t="shared" si="5"/>
        <v>2</v>
      </c>
      <c r="C11" s="59">
        <v>1</v>
      </c>
      <c r="D11" s="59">
        <v>1</v>
      </c>
      <c r="E11" s="9">
        <f t="shared" si="3"/>
        <v>0.5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13">
        <v>0</v>
      </c>
      <c r="M11" s="13">
        <f t="shared" si="6"/>
        <v>0</v>
      </c>
      <c r="N11" s="13">
        <v>2</v>
      </c>
      <c r="O11" s="66">
        <f t="shared" si="7"/>
        <v>0</v>
      </c>
      <c r="P11" s="59">
        <v>0</v>
      </c>
      <c r="Q11" s="59">
        <v>0</v>
      </c>
      <c r="R11" s="77"/>
    </row>
    <row r="12" spans="1:18" x14ac:dyDescent="0.55000000000000004">
      <c r="A12" s="5" t="s">
        <v>27</v>
      </c>
      <c r="B12" s="13">
        <f t="shared" si="5"/>
        <v>7</v>
      </c>
      <c r="C12" s="59">
        <v>2</v>
      </c>
      <c r="D12" s="59">
        <v>5</v>
      </c>
      <c r="E12" s="9">
        <f t="shared" si="3"/>
        <v>0.7142857142857143</v>
      </c>
      <c r="F12" s="59">
        <v>0</v>
      </c>
      <c r="G12" s="59">
        <v>0</v>
      </c>
      <c r="H12" s="59">
        <v>2</v>
      </c>
      <c r="I12" s="59">
        <v>0</v>
      </c>
      <c r="J12" s="59">
        <v>0</v>
      </c>
      <c r="K12" s="59">
        <v>0</v>
      </c>
      <c r="L12" s="13">
        <v>1</v>
      </c>
      <c r="M12" s="13">
        <f t="shared" si="6"/>
        <v>3</v>
      </c>
      <c r="N12" s="13">
        <v>3</v>
      </c>
      <c r="O12" s="66">
        <f t="shared" si="7"/>
        <v>0.5</v>
      </c>
      <c r="P12" s="13">
        <v>1</v>
      </c>
      <c r="Q12" s="13">
        <v>0</v>
      </c>
      <c r="R12" s="77"/>
    </row>
    <row r="13" spans="1:18" x14ac:dyDescent="0.55000000000000004">
      <c r="A13" s="5" t="s">
        <v>29</v>
      </c>
      <c r="B13" s="13">
        <f t="shared" si="5"/>
        <v>10</v>
      </c>
      <c r="C13" s="59">
        <v>5</v>
      </c>
      <c r="D13" s="59">
        <v>5</v>
      </c>
      <c r="E13" s="9">
        <f t="shared" ref="E13" si="8">D13/B13</f>
        <v>0.5</v>
      </c>
      <c r="F13" s="59">
        <v>0</v>
      </c>
      <c r="G13" s="59">
        <v>1</v>
      </c>
      <c r="H13" s="59">
        <v>1</v>
      </c>
      <c r="I13" s="59">
        <v>0</v>
      </c>
      <c r="J13" s="59">
        <v>0</v>
      </c>
      <c r="K13" s="59">
        <v>0</v>
      </c>
      <c r="L13" s="13">
        <v>2</v>
      </c>
      <c r="M13" s="13">
        <f t="shared" ref="M13" si="9">SUM(F13:L13)</f>
        <v>4</v>
      </c>
      <c r="N13" s="13">
        <v>5</v>
      </c>
      <c r="O13" s="66">
        <f t="shared" ref="O13" si="10">M13/(M13+N13)</f>
        <v>0.44444444444444442</v>
      </c>
      <c r="P13" s="13">
        <v>0</v>
      </c>
      <c r="Q13" s="13">
        <v>1</v>
      </c>
      <c r="R13" s="77"/>
    </row>
    <row r="14" spans="1:18" x14ac:dyDescent="0.55000000000000004">
      <c r="A14" s="5" t="s">
        <v>31</v>
      </c>
      <c r="B14" s="13">
        <f t="shared" si="5"/>
        <v>4</v>
      </c>
      <c r="C14" s="59">
        <v>2</v>
      </c>
      <c r="D14" s="59">
        <v>2</v>
      </c>
      <c r="E14" s="9">
        <f t="shared" si="3"/>
        <v>0.5</v>
      </c>
      <c r="F14" s="59">
        <v>0</v>
      </c>
      <c r="G14" s="59">
        <v>0</v>
      </c>
      <c r="H14" s="59">
        <v>3</v>
      </c>
      <c r="I14" s="59">
        <v>0</v>
      </c>
      <c r="J14" s="59">
        <v>0</v>
      </c>
      <c r="K14" s="59">
        <v>0</v>
      </c>
      <c r="L14" s="13">
        <v>1</v>
      </c>
      <c r="M14" s="13">
        <f t="shared" si="6"/>
        <v>4</v>
      </c>
      <c r="N14" s="13">
        <v>0</v>
      </c>
      <c r="O14" s="66">
        <f t="shared" si="7"/>
        <v>1</v>
      </c>
      <c r="P14" s="13">
        <v>0</v>
      </c>
      <c r="Q14" s="13">
        <v>0</v>
      </c>
      <c r="R14" s="77"/>
    </row>
    <row r="15" spans="1:18" x14ac:dyDescent="0.55000000000000004">
      <c r="A15" s="5" t="s">
        <v>32</v>
      </c>
      <c r="B15" s="13">
        <f t="shared" si="5"/>
        <v>16</v>
      </c>
      <c r="C15" s="59">
        <v>4</v>
      </c>
      <c r="D15" s="59">
        <v>12</v>
      </c>
      <c r="E15" s="9">
        <f t="shared" si="3"/>
        <v>0.75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13">
        <v>1</v>
      </c>
      <c r="M15" s="13">
        <f t="shared" si="6"/>
        <v>1</v>
      </c>
      <c r="N15" s="13">
        <v>15</v>
      </c>
      <c r="O15" s="66">
        <f t="shared" si="7"/>
        <v>6.25E-2</v>
      </c>
      <c r="P15" s="13">
        <v>0</v>
      </c>
      <c r="Q15" s="13">
        <v>0</v>
      </c>
      <c r="R15" s="77"/>
    </row>
    <row r="16" spans="1:18" x14ac:dyDescent="0.55000000000000004">
      <c r="A16" s="5" t="s">
        <v>33</v>
      </c>
      <c r="B16" s="13">
        <f t="shared" si="5"/>
        <v>7</v>
      </c>
      <c r="C16" s="59">
        <v>3</v>
      </c>
      <c r="D16" s="59">
        <v>4</v>
      </c>
      <c r="E16" s="9">
        <f t="shared" si="3"/>
        <v>0.5714285714285714</v>
      </c>
      <c r="F16" s="59">
        <v>0</v>
      </c>
      <c r="G16" s="59">
        <v>0</v>
      </c>
      <c r="H16" s="59">
        <v>1</v>
      </c>
      <c r="I16" s="59">
        <v>0</v>
      </c>
      <c r="J16" s="59">
        <v>0</v>
      </c>
      <c r="K16" s="59">
        <v>0</v>
      </c>
      <c r="L16" s="13">
        <v>0</v>
      </c>
      <c r="M16" s="13">
        <f t="shared" si="6"/>
        <v>1</v>
      </c>
      <c r="N16" s="13">
        <v>6</v>
      </c>
      <c r="O16" s="66">
        <f t="shared" si="7"/>
        <v>0.14285714285714285</v>
      </c>
      <c r="P16" s="13">
        <v>0</v>
      </c>
      <c r="Q16" s="13">
        <v>0</v>
      </c>
      <c r="R16" s="77"/>
    </row>
    <row r="17" spans="1:18" x14ac:dyDescent="0.55000000000000004">
      <c r="A17" s="17" t="s">
        <v>34</v>
      </c>
      <c r="B17" s="13">
        <f t="shared" si="5"/>
        <v>16</v>
      </c>
      <c r="C17" s="59">
        <v>8</v>
      </c>
      <c r="D17" s="59">
        <v>8</v>
      </c>
      <c r="E17" s="9">
        <f t="shared" si="3"/>
        <v>0.5</v>
      </c>
      <c r="F17" s="59">
        <v>0</v>
      </c>
      <c r="G17" s="59">
        <v>1</v>
      </c>
      <c r="H17" s="59">
        <v>0</v>
      </c>
      <c r="I17" s="59">
        <v>0</v>
      </c>
      <c r="J17" s="59">
        <v>0</v>
      </c>
      <c r="K17" s="59">
        <v>0</v>
      </c>
      <c r="L17" s="13">
        <v>0</v>
      </c>
      <c r="M17" s="13">
        <v>1</v>
      </c>
      <c r="N17" s="13">
        <v>15</v>
      </c>
      <c r="O17" s="66">
        <f t="shared" si="7"/>
        <v>6.25E-2</v>
      </c>
      <c r="P17" s="13">
        <v>0</v>
      </c>
      <c r="Q17" s="13">
        <v>0</v>
      </c>
      <c r="R17" s="77"/>
    </row>
    <row r="18" spans="1:18" x14ac:dyDescent="0.55000000000000004">
      <c r="A18" s="18" t="s">
        <v>35</v>
      </c>
      <c r="B18" s="13">
        <f t="shared" si="5"/>
        <v>3</v>
      </c>
      <c r="C18" s="20">
        <v>2</v>
      </c>
      <c r="D18" s="19">
        <v>1</v>
      </c>
      <c r="E18" s="9">
        <f t="shared" si="3"/>
        <v>0.33333333333333331</v>
      </c>
      <c r="F18" s="20">
        <v>0</v>
      </c>
      <c r="G18" s="20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3">
        <f t="shared" si="6"/>
        <v>0</v>
      </c>
      <c r="N18" s="19">
        <v>3</v>
      </c>
      <c r="O18" s="66">
        <f t="shared" si="7"/>
        <v>0</v>
      </c>
      <c r="P18" s="19">
        <v>0</v>
      </c>
      <c r="Q18" s="19">
        <v>0</v>
      </c>
      <c r="R18" s="77"/>
    </row>
    <row r="19" spans="1:18" x14ac:dyDescent="0.55000000000000004">
      <c r="A19" s="18" t="s">
        <v>36</v>
      </c>
      <c r="B19" s="13">
        <f t="shared" si="5"/>
        <v>9</v>
      </c>
      <c r="C19" s="20">
        <v>5</v>
      </c>
      <c r="D19" s="19">
        <v>4</v>
      </c>
      <c r="E19" s="9">
        <f t="shared" si="3"/>
        <v>0.44444444444444442</v>
      </c>
      <c r="F19" s="20">
        <v>0</v>
      </c>
      <c r="G19" s="20">
        <v>1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3">
        <f t="shared" si="6"/>
        <v>1</v>
      </c>
      <c r="N19" s="19">
        <v>8</v>
      </c>
      <c r="O19" s="66">
        <f t="shared" si="7"/>
        <v>0.1111111111111111</v>
      </c>
      <c r="P19" s="19">
        <v>0</v>
      </c>
      <c r="Q19" s="19">
        <v>0</v>
      </c>
      <c r="R19" s="77"/>
    </row>
    <row r="20" spans="1:18" x14ac:dyDescent="0.55000000000000004">
      <c r="A20" s="18" t="s">
        <v>37</v>
      </c>
      <c r="B20" s="13">
        <f t="shared" si="5"/>
        <v>3</v>
      </c>
      <c r="C20" s="20">
        <v>1</v>
      </c>
      <c r="D20" s="19">
        <v>2</v>
      </c>
      <c r="E20" s="9">
        <f t="shared" si="3"/>
        <v>0.66666666666666663</v>
      </c>
      <c r="F20" s="20">
        <v>0</v>
      </c>
      <c r="G20" s="20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3">
        <f t="shared" si="6"/>
        <v>0</v>
      </c>
      <c r="N20" s="19">
        <v>3</v>
      </c>
      <c r="O20" s="66">
        <f t="shared" si="7"/>
        <v>0</v>
      </c>
      <c r="P20" s="19">
        <v>0</v>
      </c>
      <c r="Q20" s="19">
        <v>0</v>
      </c>
      <c r="R20" s="77"/>
    </row>
    <row r="21" spans="1:18" x14ac:dyDescent="0.55000000000000004">
      <c r="A21" s="18" t="s">
        <v>230</v>
      </c>
      <c r="B21" s="13">
        <f t="shared" si="5"/>
        <v>1</v>
      </c>
      <c r="C21" s="20">
        <v>0</v>
      </c>
      <c r="D21" s="19">
        <v>1</v>
      </c>
      <c r="E21" s="9">
        <f t="shared" si="3"/>
        <v>1</v>
      </c>
      <c r="F21" s="20">
        <v>0</v>
      </c>
      <c r="G21" s="20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3">
        <f t="shared" si="6"/>
        <v>0</v>
      </c>
      <c r="N21" s="19">
        <v>1</v>
      </c>
      <c r="O21" s="66">
        <f t="shared" si="7"/>
        <v>0</v>
      </c>
      <c r="P21" s="19">
        <v>0</v>
      </c>
      <c r="Q21" s="19">
        <v>0</v>
      </c>
      <c r="R21" s="77"/>
    </row>
    <row r="22" spans="1:18" s="1" customFormat="1" x14ac:dyDescent="0.55000000000000004">
      <c r="A22" s="5" t="s">
        <v>231</v>
      </c>
      <c r="B22" s="13">
        <f t="shared" si="5"/>
        <v>0</v>
      </c>
      <c r="C22" s="59">
        <v>0</v>
      </c>
      <c r="D22" s="59">
        <v>0</v>
      </c>
      <c r="E22" s="9" t="e">
        <f>D22/B22</f>
        <v>#DIV/0!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13">
        <v>0</v>
      </c>
      <c r="M22" s="13">
        <f t="shared" si="6"/>
        <v>0</v>
      </c>
      <c r="N22" s="13">
        <v>0</v>
      </c>
      <c r="O22" s="66" t="e">
        <f>M22/(M22+N22)</f>
        <v>#DIV/0!</v>
      </c>
      <c r="P22" s="13">
        <v>0</v>
      </c>
      <c r="Q22" s="13">
        <v>0</v>
      </c>
      <c r="R22" s="53"/>
    </row>
    <row r="23" spans="1:18" x14ac:dyDescent="0.55000000000000004">
      <c r="A23" s="5" t="s">
        <v>40</v>
      </c>
      <c r="B23" s="13">
        <f t="shared" si="5"/>
        <v>5</v>
      </c>
      <c r="C23" s="59">
        <v>3</v>
      </c>
      <c r="D23" s="59">
        <v>2</v>
      </c>
      <c r="E23" s="9">
        <f t="shared" si="3"/>
        <v>0.4</v>
      </c>
      <c r="F23" s="59">
        <v>0</v>
      </c>
      <c r="G23" s="59">
        <v>1</v>
      </c>
      <c r="H23" s="59">
        <v>0</v>
      </c>
      <c r="I23" s="59">
        <v>0</v>
      </c>
      <c r="J23" s="59">
        <v>0</v>
      </c>
      <c r="K23" s="59">
        <v>0</v>
      </c>
      <c r="L23" s="21">
        <v>0</v>
      </c>
      <c r="M23" s="13">
        <f t="shared" si="6"/>
        <v>1</v>
      </c>
      <c r="N23" s="21">
        <v>4</v>
      </c>
      <c r="O23" s="66">
        <f t="shared" si="7"/>
        <v>0.2</v>
      </c>
      <c r="P23" s="21">
        <v>0</v>
      </c>
      <c r="Q23" s="21">
        <v>0</v>
      </c>
      <c r="R23" s="77"/>
    </row>
    <row r="24" spans="1:18" x14ac:dyDescent="0.55000000000000004">
      <c r="A24" s="18" t="s">
        <v>41</v>
      </c>
      <c r="B24" s="13">
        <f t="shared" si="5"/>
        <v>1</v>
      </c>
      <c r="C24" s="20">
        <v>1</v>
      </c>
      <c r="D24" s="19">
        <v>0</v>
      </c>
      <c r="E24" s="9">
        <f t="shared" si="3"/>
        <v>0</v>
      </c>
      <c r="F24" s="20">
        <v>0</v>
      </c>
      <c r="G24" s="20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3">
        <f t="shared" si="6"/>
        <v>0</v>
      </c>
      <c r="N24" s="19">
        <v>1</v>
      </c>
      <c r="O24" s="66">
        <f t="shared" si="7"/>
        <v>0</v>
      </c>
      <c r="P24" s="19">
        <v>0</v>
      </c>
      <c r="Q24" s="19">
        <v>0</v>
      </c>
      <c r="R24" s="77"/>
    </row>
    <row r="25" spans="1:18" x14ac:dyDescent="0.55000000000000004">
      <c r="A25" s="18" t="s">
        <v>42</v>
      </c>
      <c r="B25" s="13">
        <f t="shared" si="5"/>
        <v>4</v>
      </c>
      <c r="C25" s="20">
        <v>2</v>
      </c>
      <c r="D25" s="19">
        <v>2</v>
      </c>
      <c r="E25" s="9">
        <f t="shared" si="3"/>
        <v>0.5</v>
      </c>
      <c r="F25" s="20">
        <v>0</v>
      </c>
      <c r="G25" s="20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3">
        <f t="shared" si="6"/>
        <v>1</v>
      </c>
      <c r="N25" s="19">
        <v>3</v>
      </c>
      <c r="O25" s="66">
        <f t="shared" si="7"/>
        <v>0.25</v>
      </c>
      <c r="P25" s="19">
        <v>0</v>
      </c>
      <c r="Q25" s="19">
        <v>0</v>
      </c>
      <c r="R25" s="77"/>
    </row>
    <row r="26" spans="1:18" x14ac:dyDescent="0.55000000000000004">
      <c r="A26" s="18" t="s">
        <v>43</v>
      </c>
      <c r="B26" s="13">
        <f t="shared" si="5"/>
        <v>0</v>
      </c>
      <c r="C26" s="20">
        <v>0</v>
      </c>
      <c r="D26" s="19">
        <v>0</v>
      </c>
      <c r="E26" s="9" t="e">
        <f>D26/B26</f>
        <v>#DIV/0!</v>
      </c>
      <c r="F26" s="20">
        <v>0</v>
      </c>
      <c r="G26" s="20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3">
        <f t="shared" si="6"/>
        <v>0</v>
      </c>
      <c r="N26" s="19">
        <v>0</v>
      </c>
      <c r="O26" s="66" t="e">
        <f t="shared" si="7"/>
        <v>#DIV/0!</v>
      </c>
      <c r="P26" s="19">
        <v>0</v>
      </c>
      <c r="Q26" s="19">
        <v>0</v>
      </c>
      <c r="R26" s="77"/>
    </row>
    <row r="27" spans="1:18" x14ac:dyDescent="0.55000000000000004">
      <c r="A27" s="18" t="s">
        <v>44</v>
      </c>
      <c r="B27" s="13">
        <f t="shared" si="5"/>
        <v>4</v>
      </c>
      <c r="C27" s="20">
        <v>2</v>
      </c>
      <c r="D27" s="19">
        <v>2</v>
      </c>
      <c r="E27" s="9">
        <f t="shared" si="3"/>
        <v>0.5</v>
      </c>
      <c r="F27" s="20">
        <v>0</v>
      </c>
      <c r="G27" s="20">
        <v>1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3">
        <f t="shared" si="6"/>
        <v>1</v>
      </c>
      <c r="N27" s="19">
        <v>3</v>
      </c>
      <c r="O27" s="66">
        <f t="shared" si="7"/>
        <v>0.25</v>
      </c>
      <c r="P27" s="19">
        <v>0</v>
      </c>
      <c r="Q27" s="19">
        <v>0</v>
      </c>
      <c r="R27" s="77"/>
    </row>
    <row r="28" spans="1:18" s="1" customFormat="1" x14ac:dyDescent="0.55000000000000004">
      <c r="A28" s="5" t="s">
        <v>232</v>
      </c>
      <c r="B28" s="13">
        <f t="shared" si="5"/>
        <v>0</v>
      </c>
      <c r="C28" s="13">
        <v>0</v>
      </c>
      <c r="D28" s="13">
        <v>0</v>
      </c>
      <c r="E28" s="9" t="e">
        <f t="shared" si="3"/>
        <v>#DIV/0!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f t="shared" si="6"/>
        <v>0</v>
      </c>
      <c r="N28" s="13">
        <v>0</v>
      </c>
      <c r="O28" s="66" t="e">
        <f t="shared" si="7"/>
        <v>#DIV/0!</v>
      </c>
      <c r="P28" s="13">
        <v>0</v>
      </c>
      <c r="Q28" s="13">
        <v>0</v>
      </c>
      <c r="R28" s="53"/>
    </row>
    <row r="29" spans="1:18" s="133" customFormat="1" x14ac:dyDescent="0.55000000000000004">
      <c r="A29" s="46" t="s">
        <v>46</v>
      </c>
      <c r="B29" s="24">
        <f>C29+D29</f>
        <v>110</v>
      </c>
      <c r="C29" s="24">
        <f>SUM(C8:C17)+C22+C23+C28</f>
        <v>42</v>
      </c>
      <c r="D29" s="24">
        <f>SUM(D8:D17)+D22+D23+D28</f>
        <v>68</v>
      </c>
      <c r="E29" s="35">
        <f>D29/B29</f>
        <v>0.61818181818181817</v>
      </c>
      <c r="F29" s="24">
        <f>SUM(F8:F17)+F22+F23</f>
        <v>0</v>
      </c>
      <c r="G29" s="24">
        <f>SUM(G8:G17)+G22+G23+G28</f>
        <v>9</v>
      </c>
      <c r="H29" s="24">
        <f t="shared" ref="H29:L29" si="11">SUM(H8:H17)+H22+H23+H28</f>
        <v>10</v>
      </c>
      <c r="I29" s="24">
        <f t="shared" si="11"/>
        <v>0</v>
      </c>
      <c r="J29" s="24">
        <f t="shared" si="11"/>
        <v>4</v>
      </c>
      <c r="K29" s="24">
        <f t="shared" si="11"/>
        <v>0</v>
      </c>
      <c r="L29" s="24">
        <f t="shared" si="11"/>
        <v>7</v>
      </c>
      <c r="M29" s="24">
        <f>SUM(F29:L29)</f>
        <v>30</v>
      </c>
      <c r="N29" s="24">
        <f>SUM(N8:N17)+N22+N23+N28</f>
        <v>76</v>
      </c>
      <c r="O29" s="67">
        <f t="shared" si="7"/>
        <v>0.28301886792452829</v>
      </c>
      <c r="P29" s="24">
        <f>SUM(P8:P17)+P22+P23+P28</f>
        <v>2</v>
      </c>
      <c r="Q29" s="24">
        <f>SUM(Q8:Q17)+Q22+Q23+Q28</f>
        <v>2</v>
      </c>
      <c r="R29" s="132"/>
    </row>
    <row r="30" spans="1:18" s="1" customFormat="1" x14ac:dyDescent="0.55000000000000004">
      <c r="A30" s="5" t="s">
        <v>47</v>
      </c>
      <c r="B30" s="13">
        <f t="shared" ref="B30:B88" si="12">C30+D30</f>
        <v>0</v>
      </c>
      <c r="C30" s="59">
        <v>0</v>
      </c>
      <c r="D30" s="59">
        <v>0</v>
      </c>
      <c r="E30" s="9" t="e">
        <f t="shared" si="3"/>
        <v>#DIV/0!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/>
      <c r="L30" s="13">
        <v>0</v>
      </c>
      <c r="M30" s="13">
        <f>F30+G30+H30+I30+J30+L30</f>
        <v>0</v>
      </c>
      <c r="N30" s="13">
        <v>0</v>
      </c>
      <c r="O30" s="66" t="e">
        <f t="shared" ref="O30:O34" si="13">M30/(M30+N30)</f>
        <v>#DIV/0!</v>
      </c>
      <c r="P30" s="13">
        <v>0</v>
      </c>
      <c r="Q30" s="13">
        <v>0</v>
      </c>
      <c r="R30" s="53"/>
    </row>
    <row r="31" spans="1:18" x14ac:dyDescent="0.55000000000000004">
      <c r="A31" s="5" t="s">
        <v>233</v>
      </c>
      <c r="B31" s="13">
        <v>1</v>
      </c>
      <c r="C31" s="59">
        <v>0</v>
      </c>
      <c r="D31" s="59">
        <v>1</v>
      </c>
      <c r="E31" s="9">
        <f t="shared" si="3"/>
        <v>1</v>
      </c>
      <c r="F31" s="59">
        <v>1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13">
        <v>0</v>
      </c>
      <c r="M31" s="13">
        <f>F31+G31+H31+I31+J31+L31</f>
        <v>1</v>
      </c>
      <c r="N31" s="13">
        <v>0</v>
      </c>
      <c r="O31" s="66">
        <f t="shared" si="13"/>
        <v>1</v>
      </c>
      <c r="P31" s="13">
        <v>0</v>
      </c>
      <c r="Q31" s="13">
        <v>0</v>
      </c>
      <c r="R31" s="77"/>
    </row>
    <row r="32" spans="1:18" x14ac:dyDescent="0.55000000000000004">
      <c r="A32" s="5" t="s">
        <v>49</v>
      </c>
      <c r="B32" s="13">
        <v>2</v>
      </c>
      <c r="C32" s="59">
        <v>0</v>
      </c>
      <c r="D32" s="59">
        <v>2</v>
      </c>
      <c r="E32" s="9">
        <f>D32/B32</f>
        <v>1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13">
        <v>0</v>
      </c>
      <c r="M32" s="13">
        <f>F32+G32+H32+I32+J32+L32</f>
        <v>0</v>
      </c>
      <c r="N32" s="13">
        <v>2</v>
      </c>
      <c r="O32" s="66">
        <f t="shared" si="13"/>
        <v>0</v>
      </c>
      <c r="P32" s="13">
        <v>0</v>
      </c>
      <c r="Q32" s="13">
        <v>0</v>
      </c>
      <c r="R32" s="77"/>
    </row>
    <row r="33" spans="1:18" s="1" customFormat="1" x14ac:dyDescent="0.55000000000000004">
      <c r="A33" s="5" t="s">
        <v>234</v>
      </c>
      <c r="B33" s="13">
        <f t="shared" si="12"/>
        <v>0</v>
      </c>
      <c r="C33" s="59">
        <v>0</v>
      </c>
      <c r="D33" s="59">
        <v>0</v>
      </c>
      <c r="E33" s="9" t="e">
        <f>D33/B33</f>
        <v>#DIV/0!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13">
        <v>0</v>
      </c>
      <c r="M33" s="13">
        <f>F33+G33+H33+I33+J33+L33</f>
        <v>0</v>
      </c>
      <c r="N33" s="13">
        <v>0</v>
      </c>
      <c r="O33" s="66" t="e">
        <f t="shared" si="13"/>
        <v>#DIV/0!</v>
      </c>
      <c r="P33" s="13">
        <v>0</v>
      </c>
      <c r="Q33" s="13">
        <v>0</v>
      </c>
      <c r="R33" s="53"/>
    </row>
    <row r="34" spans="1:18" s="133" customFormat="1" x14ac:dyDescent="0.55000000000000004">
      <c r="A34" s="42" t="s">
        <v>50</v>
      </c>
      <c r="B34" s="26">
        <f>C34+D34</f>
        <v>3</v>
      </c>
      <c r="C34" s="26">
        <f>C30+C31+C32+C33</f>
        <v>0</v>
      </c>
      <c r="D34" s="26">
        <f>D30+D31+D32+D33</f>
        <v>3</v>
      </c>
      <c r="E34" s="27">
        <f>D34/B34</f>
        <v>1</v>
      </c>
      <c r="F34" s="26">
        <f>F30+F31+F32+F33</f>
        <v>1</v>
      </c>
      <c r="G34" s="26">
        <f t="shared" ref="G34:L34" si="14">G30+G31+G32+G33</f>
        <v>0</v>
      </c>
      <c r="H34" s="26">
        <f t="shared" si="14"/>
        <v>0</v>
      </c>
      <c r="I34" s="26">
        <f t="shared" si="14"/>
        <v>0</v>
      </c>
      <c r="J34" s="26">
        <f t="shared" si="14"/>
        <v>0</v>
      </c>
      <c r="K34" s="26">
        <f t="shared" si="14"/>
        <v>0</v>
      </c>
      <c r="L34" s="26">
        <f t="shared" si="14"/>
        <v>0</v>
      </c>
      <c r="M34" s="26">
        <f>M30+M32+M33</f>
        <v>0</v>
      </c>
      <c r="N34" s="26">
        <f>N30+N31+N32+N33</f>
        <v>2</v>
      </c>
      <c r="O34" s="68">
        <f t="shared" si="13"/>
        <v>0</v>
      </c>
      <c r="P34" s="26">
        <f>SUM(P30:P33)</f>
        <v>0</v>
      </c>
      <c r="Q34" s="26">
        <f>SUM(Q30:Q33)</f>
        <v>0</v>
      </c>
      <c r="R34" s="132"/>
    </row>
    <row r="35" spans="1:18" s="133" customFormat="1" x14ac:dyDescent="0.55000000000000004">
      <c r="A35" s="47" t="s">
        <v>51</v>
      </c>
      <c r="B35" s="24">
        <f>C35+D35</f>
        <v>123</v>
      </c>
      <c r="C35" s="24">
        <f>C7+C29+C34</f>
        <v>45</v>
      </c>
      <c r="D35" s="24">
        <f>D7+D29+D34</f>
        <v>78</v>
      </c>
      <c r="E35" s="35">
        <f t="shared" si="3"/>
        <v>0.63414634146341464</v>
      </c>
      <c r="F35" s="24">
        <f t="shared" ref="F35:L35" si="15">F7+F29+F34</f>
        <v>1</v>
      </c>
      <c r="G35" s="24">
        <f t="shared" si="15"/>
        <v>9</v>
      </c>
      <c r="H35" s="24">
        <f t="shared" si="15"/>
        <v>10</v>
      </c>
      <c r="I35" s="24">
        <f t="shared" si="15"/>
        <v>0</v>
      </c>
      <c r="J35" s="24">
        <f t="shared" si="15"/>
        <v>7</v>
      </c>
      <c r="K35" s="24">
        <f t="shared" si="15"/>
        <v>0</v>
      </c>
      <c r="L35" s="24">
        <f t="shared" si="15"/>
        <v>8</v>
      </c>
      <c r="M35" s="24">
        <f t="shared" ref="M35:M61" si="16">F35+G35+H35+I35+J35+L35</f>
        <v>35</v>
      </c>
      <c r="N35" s="24">
        <f>N7+N29+N34</f>
        <v>84</v>
      </c>
      <c r="O35" s="67">
        <f t="shared" si="7"/>
        <v>0.29411764705882354</v>
      </c>
      <c r="P35" s="24">
        <f>P7+P29+P34</f>
        <v>2</v>
      </c>
      <c r="Q35" s="24">
        <f>Q7+Q29+Q34</f>
        <v>2</v>
      </c>
      <c r="R35" s="132"/>
    </row>
    <row r="36" spans="1:18" ht="18.3" x14ac:dyDescent="0.55000000000000004">
      <c r="A36" s="56" t="s">
        <v>52</v>
      </c>
      <c r="B36" s="13"/>
      <c r="C36" s="26"/>
      <c r="D36" s="26"/>
      <c r="E36" s="9"/>
      <c r="F36" s="26"/>
      <c r="G36" s="26"/>
      <c r="H36" s="26"/>
      <c r="I36" s="26"/>
      <c r="J36" s="26"/>
      <c r="K36" s="26"/>
      <c r="L36" s="26"/>
      <c r="M36" s="13"/>
      <c r="N36" s="26"/>
      <c r="O36" s="66"/>
      <c r="P36" s="26"/>
      <c r="Q36" s="26"/>
      <c r="R36" s="77"/>
    </row>
    <row r="37" spans="1:18" s="1" customFormat="1" x14ac:dyDescent="0.55000000000000004">
      <c r="A37" s="1" t="s">
        <v>53</v>
      </c>
      <c r="B37" s="13">
        <v>0</v>
      </c>
      <c r="C37" s="13">
        <v>0</v>
      </c>
      <c r="D37" s="13">
        <v>0</v>
      </c>
      <c r="E37" s="66" t="e">
        <f t="shared" si="3"/>
        <v>#DIV/0!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f>SUM(F37:L37)</f>
        <v>0</v>
      </c>
      <c r="N37" s="13">
        <v>0</v>
      </c>
      <c r="O37" s="66" t="e">
        <f t="shared" si="7"/>
        <v>#DIV/0!</v>
      </c>
      <c r="P37" s="13">
        <v>0</v>
      </c>
      <c r="Q37" s="26">
        <v>0</v>
      </c>
      <c r="R37" s="77"/>
    </row>
    <row r="38" spans="1:18" x14ac:dyDescent="0.55000000000000004">
      <c r="A38" s="17" t="s">
        <v>54</v>
      </c>
      <c r="B38" s="13">
        <f>C38+D38</f>
        <v>9</v>
      </c>
      <c r="C38" s="13">
        <v>3</v>
      </c>
      <c r="D38" s="13">
        <v>6</v>
      </c>
      <c r="E38" s="66">
        <f t="shared" si="3"/>
        <v>0.66666666666666663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f t="shared" ref="M38:M51" si="17">SUM(F38:L38)</f>
        <v>1</v>
      </c>
      <c r="N38" s="13">
        <v>4</v>
      </c>
      <c r="O38" s="66">
        <f t="shared" si="7"/>
        <v>0.2</v>
      </c>
      <c r="P38" s="13">
        <v>4</v>
      </c>
      <c r="Q38" s="13">
        <v>0</v>
      </c>
      <c r="R38" s="77"/>
    </row>
    <row r="39" spans="1:18" x14ac:dyDescent="0.55000000000000004">
      <c r="A39" s="8" t="s">
        <v>55</v>
      </c>
      <c r="B39" s="13">
        <f t="shared" ref="B39:B50" si="18">C39+D39</f>
        <v>2</v>
      </c>
      <c r="C39" s="20">
        <v>1</v>
      </c>
      <c r="D39" s="19">
        <v>1</v>
      </c>
      <c r="E39" s="66">
        <f t="shared" si="3"/>
        <v>0.5</v>
      </c>
      <c r="F39" s="20">
        <v>0</v>
      </c>
      <c r="G39" s="20">
        <v>1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3">
        <v>1</v>
      </c>
      <c r="N39" s="19">
        <v>0</v>
      </c>
      <c r="O39" s="66">
        <f t="shared" si="7"/>
        <v>1</v>
      </c>
      <c r="P39" s="19">
        <v>1</v>
      </c>
      <c r="Q39" s="19">
        <v>0</v>
      </c>
      <c r="R39" s="77"/>
    </row>
    <row r="40" spans="1:18" x14ac:dyDescent="0.55000000000000004">
      <c r="A40" s="30" t="s">
        <v>56</v>
      </c>
      <c r="B40" s="13">
        <f t="shared" si="18"/>
        <v>7</v>
      </c>
      <c r="C40" s="20">
        <v>2</v>
      </c>
      <c r="D40" s="19">
        <v>5</v>
      </c>
      <c r="E40" s="66">
        <f t="shared" si="3"/>
        <v>0.7142857142857143</v>
      </c>
      <c r="F40" s="20">
        <v>0</v>
      </c>
      <c r="G40" s="20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3">
        <f t="shared" si="17"/>
        <v>0</v>
      </c>
      <c r="N40" s="19">
        <v>4</v>
      </c>
      <c r="O40" s="66">
        <f t="shared" si="7"/>
        <v>0</v>
      </c>
      <c r="P40" s="19">
        <v>3</v>
      </c>
      <c r="Q40" s="19">
        <v>0</v>
      </c>
      <c r="R40" s="77"/>
    </row>
    <row r="41" spans="1:18" x14ac:dyDescent="0.55000000000000004">
      <c r="A41" s="5" t="s">
        <v>57</v>
      </c>
      <c r="B41" s="13">
        <f t="shared" si="18"/>
        <v>1</v>
      </c>
      <c r="C41" s="14">
        <v>0</v>
      </c>
      <c r="D41" s="13">
        <v>1</v>
      </c>
      <c r="E41" s="66">
        <v>1</v>
      </c>
      <c r="F41" s="14">
        <v>0</v>
      </c>
      <c r="G41" s="14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66" t="s">
        <v>58</v>
      </c>
      <c r="P41" s="13">
        <v>1</v>
      </c>
      <c r="Q41" s="13">
        <v>0</v>
      </c>
      <c r="R41" s="77"/>
    </row>
    <row r="42" spans="1:18" x14ac:dyDescent="0.55000000000000004">
      <c r="A42" s="17" t="s">
        <v>60</v>
      </c>
      <c r="B42" s="13">
        <f t="shared" si="18"/>
        <v>5</v>
      </c>
      <c r="C42" s="13">
        <v>2</v>
      </c>
      <c r="D42" s="13">
        <v>3</v>
      </c>
      <c r="E42" s="66">
        <f t="shared" si="3"/>
        <v>0.6</v>
      </c>
      <c r="F42" s="13">
        <v>0</v>
      </c>
      <c r="G42" s="13">
        <v>0</v>
      </c>
      <c r="H42" s="13">
        <v>0</v>
      </c>
      <c r="I42" s="13">
        <v>0</v>
      </c>
      <c r="J42" s="13">
        <v>1</v>
      </c>
      <c r="K42" s="13">
        <v>0</v>
      </c>
      <c r="L42" s="13">
        <v>0</v>
      </c>
      <c r="M42" s="13">
        <f t="shared" si="17"/>
        <v>1</v>
      </c>
      <c r="N42" s="13">
        <v>3</v>
      </c>
      <c r="O42" s="66">
        <f t="shared" si="7"/>
        <v>0.25</v>
      </c>
      <c r="P42" s="13">
        <v>1</v>
      </c>
      <c r="Q42" s="13">
        <v>0</v>
      </c>
      <c r="R42" s="77"/>
    </row>
    <row r="43" spans="1:18" x14ac:dyDescent="0.55000000000000004">
      <c r="A43" s="18" t="s">
        <v>61</v>
      </c>
      <c r="B43" s="13">
        <f t="shared" si="18"/>
        <v>0</v>
      </c>
      <c r="C43" s="20">
        <v>0</v>
      </c>
      <c r="D43" s="19">
        <v>0</v>
      </c>
      <c r="E43" s="66" t="e">
        <f t="shared" si="3"/>
        <v>#DIV/0!</v>
      </c>
      <c r="F43" s="20">
        <v>0</v>
      </c>
      <c r="G43" s="20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3">
        <f t="shared" si="17"/>
        <v>0</v>
      </c>
      <c r="N43" s="19">
        <v>0</v>
      </c>
      <c r="O43" s="66" t="e">
        <f t="shared" si="7"/>
        <v>#DIV/0!</v>
      </c>
      <c r="P43" s="19">
        <v>0</v>
      </c>
      <c r="Q43" s="19">
        <v>0</v>
      </c>
      <c r="R43" s="77"/>
    </row>
    <row r="44" spans="1:18" x14ac:dyDescent="0.55000000000000004">
      <c r="A44" s="18" t="s">
        <v>62</v>
      </c>
      <c r="B44" s="13">
        <f t="shared" si="18"/>
        <v>3</v>
      </c>
      <c r="C44" s="20">
        <v>1</v>
      </c>
      <c r="D44" s="19">
        <v>2</v>
      </c>
      <c r="E44" s="66">
        <f t="shared" si="3"/>
        <v>0.66666666666666663</v>
      </c>
      <c r="F44" s="20">
        <v>0</v>
      </c>
      <c r="G44" s="20">
        <v>0</v>
      </c>
      <c r="H44" s="19">
        <v>0</v>
      </c>
      <c r="I44" s="19">
        <v>0</v>
      </c>
      <c r="J44" s="19">
        <v>1</v>
      </c>
      <c r="K44" s="19">
        <v>0</v>
      </c>
      <c r="L44" s="19">
        <v>0</v>
      </c>
      <c r="M44" s="13">
        <f t="shared" si="17"/>
        <v>1</v>
      </c>
      <c r="N44" s="19">
        <v>1</v>
      </c>
      <c r="O44" s="66">
        <f t="shared" si="7"/>
        <v>0.5</v>
      </c>
      <c r="P44" s="19">
        <v>1</v>
      </c>
      <c r="Q44" s="19">
        <v>0</v>
      </c>
      <c r="R44" s="77"/>
    </row>
    <row r="45" spans="1:18" x14ac:dyDescent="0.55000000000000004">
      <c r="A45" s="18" t="s">
        <v>63</v>
      </c>
      <c r="B45" s="13">
        <f t="shared" si="18"/>
        <v>1</v>
      </c>
      <c r="C45" s="20">
        <v>0</v>
      </c>
      <c r="D45" s="19">
        <v>1</v>
      </c>
      <c r="E45" s="66">
        <f t="shared" si="3"/>
        <v>1</v>
      </c>
      <c r="F45" s="20">
        <v>0</v>
      </c>
      <c r="G45" s="20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3">
        <f t="shared" si="17"/>
        <v>0</v>
      </c>
      <c r="N45" s="19">
        <v>1</v>
      </c>
      <c r="O45" s="66">
        <f t="shared" si="7"/>
        <v>0</v>
      </c>
      <c r="P45" s="19">
        <v>0</v>
      </c>
      <c r="Q45" s="19">
        <v>0</v>
      </c>
      <c r="R45" s="77"/>
    </row>
    <row r="46" spans="1:18" x14ac:dyDescent="0.55000000000000004">
      <c r="A46" s="18" t="s">
        <v>64</v>
      </c>
      <c r="B46" s="13">
        <f t="shared" si="18"/>
        <v>0</v>
      </c>
      <c r="C46" s="20">
        <v>0</v>
      </c>
      <c r="D46" s="19">
        <v>0</v>
      </c>
      <c r="E46" s="66" t="e">
        <f t="shared" si="3"/>
        <v>#DIV/0!</v>
      </c>
      <c r="F46" s="20">
        <v>0</v>
      </c>
      <c r="G46" s="20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3">
        <f t="shared" si="17"/>
        <v>0</v>
      </c>
      <c r="N46" s="19">
        <v>0</v>
      </c>
      <c r="O46" s="66" t="e">
        <f t="shared" si="7"/>
        <v>#DIV/0!</v>
      </c>
      <c r="P46" s="19">
        <v>0</v>
      </c>
      <c r="Q46" s="19">
        <v>0</v>
      </c>
      <c r="R46" s="77"/>
    </row>
    <row r="47" spans="1:18" x14ac:dyDescent="0.55000000000000004">
      <c r="A47" s="18" t="s">
        <v>65</v>
      </c>
      <c r="B47" s="13">
        <f t="shared" si="18"/>
        <v>0</v>
      </c>
      <c r="C47" s="20">
        <v>0</v>
      </c>
      <c r="D47" s="19">
        <v>0</v>
      </c>
      <c r="E47" s="66" t="e">
        <f t="shared" si="3"/>
        <v>#DIV/0!</v>
      </c>
      <c r="F47" s="20">
        <v>0</v>
      </c>
      <c r="G47" s="20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3">
        <f t="shared" si="17"/>
        <v>0</v>
      </c>
      <c r="N47" s="19">
        <v>0</v>
      </c>
      <c r="O47" s="66" t="e">
        <f t="shared" si="7"/>
        <v>#DIV/0!</v>
      </c>
      <c r="P47" s="19">
        <v>0</v>
      </c>
      <c r="Q47" s="19">
        <v>0</v>
      </c>
      <c r="R47" s="77"/>
    </row>
    <row r="48" spans="1:18" x14ac:dyDescent="0.55000000000000004">
      <c r="A48" s="18" t="s">
        <v>66</v>
      </c>
      <c r="B48" s="13">
        <f t="shared" si="18"/>
        <v>1</v>
      </c>
      <c r="C48" s="20">
        <v>1</v>
      </c>
      <c r="D48" s="19">
        <v>0</v>
      </c>
      <c r="E48" s="66">
        <f t="shared" si="3"/>
        <v>0</v>
      </c>
      <c r="F48" s="20">
        <v>0</v>
      </c>
      <c r="G48" s="20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3">
        <f t="shared" si="17"/>
        <v>0</v>
      </c>
      <c r="N48" s="19">
        <v>1</v>
      </c>
      <c r="O48" s="66">
        <f t="shared" si="7"/>
        <v>0</v>
      </c>
      <c r="P48" s="19">
        <v>0</v>
      </c>
      <c r="Q48" s="19">
        <v>0</v>
      </c>
      <c r="R48" s="77"/>
    </row>
    <row r="49" spans="1:18" x14ac:dyDescent="0.55000000000000004">
      <c r="A49" s="5" t="s">
        <v>70</v>
      </c>
      <c r="B49" s="13">
        <f t="shared" si="18"/>
        <v>4</v>
      </c>
      <c r="C49" s="20">
        <v>3</v>
      </c>
      <c r="D49" s="13">
        <v>1</v>
      </c>
      <c r="E49" s="66">
        <f t="shared" si="3"/>
        <v>0.25</v>
      </c>
      <c r="F49" s="14">
        <v>0</v>
      </c>
      <c r="G49" s="14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f t="shared" si="17"/>
        <v>0</v>
      </c>
      <c r="N49" s="13">
        <v>1</v>
      </c>
      <c r="O49" s="66">
        <f t="shared" si="7"/>
        <v>0</v>
      </c>
      <c r="P49" s="13">
        <v>3</v>
      </c>
      <c r="Q49" s="13">
        <v>0</v>
      </c>
      <c r="R49" s="77"/>
    </row>
    <row r="50" spans="1:18" x14ac:dyDescent="0.55000000000000004">
      <c r="A50" s="31" t="s">
        <v>71</v>
      </c>
      <c r="B50" s="13">
        <f t="shared" si="18"/>
        <v>0</v>
      </c>
      <c r="C50" s="20">
        <v>0</v>
      </c>
      <c r="D50" s="19">
        <v>0</v>
      </c>
      <c r="E50" s="66" t="e">
        <f t="shared" si="3"/>
        <v>#DIV/0!</v>
      </c>
      <c r="F50" s="20">
        <v>0</v>
      </c>
      <c r="G50" s="20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3">
        <f t="shared" si="17"/>
        <v>0</v>
      </c>
      <c r="N50" s="19">
        <v>0</v>
      </c>
      <c r="O50" s="66" t="e">
        <f t="shared" si="7"/>
        <v>#DIV/0!</v>
      </c>
      <c r="P50" s="19">
        <v>0</v>
      </c>
      <c r="Q50" s="19">
        <v>0</v>
      </c>
      <c r="R50" s="77"/>
    </row>
    <row r="51" spans="1:18" x14ac:dyDescent="0.55000000000000004">
      <c r="A51" s="46" t="s">
        <v>22</v>
      </c>
      <c r="B51" s="24">
        <f>C51+D51</f>
        <v>19</v>
      </c>
      <c r="C51" s="24">
        <f>C37+C38+C41+C42+C49</f>
        <v>8</v>
      </c>
      <c r="D51" s="24">
        <f>D37+D38+D41+D42+D49</f>
        <v>11</v>
      </c>
      <c r="E51" s="67">
        <f t="shared" si="3"/>
        <v>0.57894736842105265</v>
      </c>
      <c r="F51" s="24">
        <f>F37+F38+F41+F42+F49</f>
        <v>0</v>
      </c>
      <c r="G51" s="24">
        <f>G37+G38+G41+G42+G49</f>
        <v>1</v>
      </c>
      <c r="H51" s="24">
        <f t="shared" ref="H51:L51" si="19">H37+H38+H41+H42+H49</f>
        <v>0</v>
      </c>
      <c r="I51" s="24">
        <f t="shared" si="19"/>
        <v>0</v>
      </c>
      <c r="J51" s="24">
        <f t="shared" si="19"/>
        <v>1</v>
      </c>
      <c r="K51" s="24">
        <f t="shared" si="19"/>
        <v>0</v>
      </c>
      <c r="L51" s="24">
        <f t="shared" si="19"/>
        <v>0</v>
      </c>
      <c r="M51" s="24">
        <f t="shared" si="17"/>
        <v>2</v>
      </c>
      <c r="N51" s="24">
        <f>N37+N41+N38+N42+N49</f>
        <v>8</v>
      </c>
      <c r="O51" s="67">
        <f t="shared" si="7"/>
        <v>0.2</v>
      </c>
      <c r="P51" s="24">
        <f>P38+P37+P41+P42+P49</f>
        <v>9</v>
      </c>
      <c r="Q51" s="24">
        <f>Q38+Q37+Q41+Q42+Q49</f>
        <v>0</v>
      </c>
      <c r="R51" s="77"/>
    </row>
    <row r="52" spans="1:18" x14ac:dyDescent="0.55000000000000004">
      <c r="A52" s="5" t="s">
        <v>72</v>
      </c>
      <c r="B52" s="13">
        <f t="shared" si="12"/>
        <v>3</v>
      </c>
      <c r="C52" s="14">
        <v>3</v>
      </c>
      <c r="D52" s="13">
        <v>0</v>
      </c>
      <c r="E52" s="66">
        <f t="shared" si="3"/>
        <v>0</v>
      </c>
      <c r="F52" s="14">
        <v>0</v>
      </c>
      <c r="G52" s="14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f>SUM(F52:L52)</f>
        <v>0</v>
      </c>
      <c r="N52" s="13">
        <v>3</v>
      </c>
      <c r="O52" s="66">
        <f t="shared" si="7"/>
        <v>0</v>
      </c>
      <c r="P52" s="13">
        <v>0</v>
      </c>
      <c r="Q52" s="13">
        <v>0</v>
      </c>
      <c r="R52" s="77"/>
    </row>
    <row r="53" spans="1:18" x14ac:dyDescent="0.55000000000000004">
      <c r="A53" s="5" t="s">
        <v>73</v>
      </c>
      <c r="B53" s="13">
        <f t="shared" si="12"/>
        <v>7</v>
      </c>
      <c r="C53" s="14">
        <v>2</v>
      </c>
      <c r="D53" s="13">
        <v>5</v>
      </c>
      <c r="E53" s="66">
        <v>0.71399999999999997</v>
      </c>
      <c r="F53" s="14">
        <v>0</v>
      </c>
      <c r="G53" s="14">
        <v>1</v>
      </c>
      <c r="H53" s="13">
        <v>0</v>
      </c>
      <c r="I53" s="13">
        <v>0</v>
      </c>
      <c r="J53" s="13">
        <v>1</v>
      </c>
      <c r="K53" s="13">
        <v>0</v>
      </c>
      <c r="L53" s="13">
        <v>0</v>
      </c>
      <c r="M53" s="13">
        <v>0</v>
      </c>
      <c r="N53" s="13">
        <v>4</v>
      </c>
      <c r="O53" s="66">
        <v>0.33300000000000002</v>
      </c>
      <c r="P53" s="13">
        <v>1</v>
      </c>
      <c r="Q53" s="13">
        <v>0</v>
      </c>
      <c r="R53" s="77"/>
    </row>
    <row r="54" spans="1:18" s="1" customFormat="1" x14ac:dyDescent="0.55000000000000004">
      <c r="A54" s="5" t="s">
        <v>74</v>
      </c>
      <c r="B54" s="13">
        <f>C54+D54</f>
        <v>0</v>
      </c>
      <c r="C54" s="14">
        <v>0</v>
      </c>
      <c r="D54" s="13">
        <v>0</v>
      </c>
      <c r="E54" s="66" t="e">
        <f t="shared" si="3"/>
        <v>#DIV/0!</v>
      </c>
      <c r="F54" s="14">
        <v>0</v>
      </c>
      <c r="G54" s="14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f t="shared" ref="M54:M59" si="20">SUM(F54:L54)</f>
        <v>0</v>
      </c>
      <c r="N54" s="13">
        <v>0</v>
      </c>
      <c r="O54" s="66" t="e">
        <f t="shared" si="7"/>
        <v>#DIV/0!</v>
      </c>
      <c r="P54" s="13">
        <v>0</v>
      </c>
      <c r="Q54" s="13">
        <v>0</v>
      </c>
      <c r="R54" s="77"/>
    </row>
    <row r="55" spans="1:18" x14ac:dyDescent="0.55000000000000004">
      <c r="A55" s="5" t="s">
        <v>75</v>
      </c>
      <c r="B55" s="13">
        <f t="shared" si="12"/>
        <v>1</v>
      </c>
      <c r="C55" s="14">
        <v>1</v>
      </c>
      <c r="D55" s="13">
        <v>0</v>
      </c>
      <c r="E55" s="66">
        <f t="shared" si="3"/>
        <v>0</v>
      </c>
      <c r="F55" s="14">
        <v>0</v>
      </c>
      <c r="G55" s="14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f t="shared" si="20"/>
        <v>0</v>
      </c>
      <c r="N55" s="13">
        <v>0</v>
      </c>
      <c r="O55" s="66" t="e">
        <f t="shared" si="7"/>
        <v>#DIV/0!</v>
      </c>
      <c r="P55" s="13">
        <v>1</v>
      </c>
      <c r="Q55" s="13">
        <v>0</v>
      </c>
      <c r="R55" s="77"/>
    </row>
    <row r="56" spans="1:18" x14ac:dyDescent="0.55000000000000004">
      <c r="A56" s="5" t="s">
        <v>76</v>
      </c>
      <c r="B56" s="13">
        <f t="shared" si="12"/>
        <v>32</v>
      </c>
      <c r="C56" s="14">
        <v>25</v>
      </c>
      <c r="D56" s="13">
        <v>7</v>
      </c>
      <c r="E56" s="66">
        <f t="shared" si="3"/>
        <v>0.21875</v>
      </c>
      <c r="F56" s="14">
        <v>0</v>
      </c>
      <c r="G56" s="14">
        <v>3</v>
      </c>
      <c r="H56" s="13">
        <v>0</v>
      </c>
      <c r="I56" s="13">
        <v>0</v>
      </c>
      <c r="J56" s="13">
        <v>0</v>
      </c>
      <c r="K56" s="13">
        <v>0</v>
      </c>
      <c r="L56" s="13">
        <v>1</v>
      </c>
      <c r="M56" s="13">
        <f t="shared" si="20"/>
        <v>4</v>
      </c>
      <c r="N56" s="13">
        <v>5</v>
      </c>
      <c r="O56" s="66">
        <f t="shared" si="7"/>
        <v>0.44444444444444442</v>
      </c>
      <c r="P56" s="13">
        <v>22</v>
      </c>
      <c r="Q56" s="13">
        <v>1</v>
      </c>
      <c r="R56" s="77"/>
    </row>
    <row r="57" spans="1:18" x14ac:dyDescent="0.55000000000000004">
      <c r="A57" s="46" t="s">
        <v>46</v>
      </c>
      <c r="B57" s="24">
        <f t="shared" si="12"/>
        <v>43</v>
      </c>
      <c r="C57" s="24">
        <f>C52+C53+C54+C55+C56</f>
        <v>31</v>
      </c>
      <c r="D57" s="24">
        <f>D52+D53+D54+D55+D56</f>
        <v>12</v>
      </c>
      <c r="E57" s="67">
        <f t="shared" si="3"/>
        <v>0.27906976744186046</v>
      </c>
      <c r="F57" s="24">
        <f t="shared" ref="F57:L57" si="21">F52+F53+F54+F55+F56</f>
        <v>0</v>
      </c>
      <c r="G57" s="24">
        <f t="shared" si="21"/>
        <v>4</v>
      </c>
      <c r="H57" s="24">
        <f t="shared" si="21"/>
        <v>0</v>
      </c>
      <c r="I57" s="24">
        <f t="shared" si="21"/>
        <v>0</v>
      </c>
      <c r="J57" s="24">
        <f t="shared" si="21"/>
        <v>1</v>
      </c>
      <c r="K57" s="24">
        <f t="shared" si="21"/>
        <v>0</v>
      </c>
      <c r="L57" s="24">
        <f t="shared" si="21"/>
        <v>1</v>
      </c>
      <c r="M57" s="24">
        <f t="shared" si="20"/>
        <v>6</v>
      </c>
      <c r="N57" s="24">
        <f>N52+N53+N54+N55+N56</f>
        <v>12</v>
      </c>
      <c r="O57" s="67">
        <f t="shared" si="7"/>
        <v>0.33333333333333331</v>
      </c>
      <c r="P57" s="24">
        <f>P52+P53+P54+P55+P56</f>
        <v>24</v>
      </c>
      <c r="Q57" s="24">
        <f>Q52+Q53+Q54+Q55+Q56</f>
        <v>1</v>
      </c>
      <c r="R57" s="77"/>
    </row>
    <row r="58" spans="1:18" s="1" customFormat="1" x14ac:dyDescent="0.55000000000000004">
      <c r="A58" s="5" t="s">
        <v>77</v>
      </c>
      <c r="B58" s="13">
        <f>C58+D58</f>
        <v>0</v>
      </c>
      <c r="C58" s="14">
        <v>0</v>
      </c>
      <c r="D58" s="13">
        <v>0</v>
      </c>
      <c r="E58" s="66" t="e">
        <f t="shared" si="3"/>
        <v>#DIV/0!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3">
        <f t="shared" si="20"/>
        <v>0</v>
      </c>
      <c r="N58" s="13">
        <v>0</v>
      </c>
      <c r="O58" s="66" t="e">
        <f t="shared" si="7"/>
        <v>#DIV/0!</v>
      </c>
      <c r="P58" s="13">
        <v>0</v>
      </c>
      <c r="Q58" s="13">
        <v>0</v>
      </c>
      <c r="R58" s="53"/>
    </row>
    <row r="59" spans="1:18" s="1" customFormat="1" x14ac:dyDescent="0.55000000000000004">
      <c r="A59" s="5" t="s">
        <v>78</v>
      </c>
      <c r="B59" s="13">
        <f>C59+D59</f>
        <v>0</v>
      </c>
      <c r="C59" s="14">
        <v>0</v>
      </c>
      <c r="D59" s="13">
        <v>0</v>
      </c>
      <c r="E59" s="66" t="e">
        <f t="shared" si="3"/>
        <v>#DIV/0!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3">
        <f t="shared" si="20"/>
        <v>0</v>
      </c>
      <c r="N59" s="13">
        <v>0</v>
      </c>
      <c r="O59" s="66" t="e">
        <f t="shared" si="7"/>
        <v>#DIV/0!</v>
      </c>
      <c r="P59" s="13">
        <v>0</v>
      </c>
      <c r="Q59" s="13">
        <v>0</v>
      </c>
      <c r="R59" s="53"/>
    </row>
    <row r="60" spans="1:18" x14ac:dyDescent="0.55000000000000004">
      <c r="A60" s="42" t="s">
        <v>50</v>
      </c>
      <c r="B60" s="26">
        <f t="shared" si="12"/>
        <v>0</v>
      </c>
      <c r="C60" s="26">
        <f>C58+C59</f>
        <v>0</v>
      </c>
      <c r="D60" s="26">
        <f>D58+D59</f>
        <v>0</v>
      </c>
      <c r="E60" s="68" t="e">
        <f t="shared" si="3"/>
        <v>#DIV/0!</v>
      </c>
      <c r="F60" s="26">
        <f t="shared" ref="F60:L60" si="22">SUM(F58:F59)</f>
        <v>0</v>
      </c>
      <c r="G60" s="26">
        <f t="shared" si="22"/>
        <v>0</v>
      </c>
      <c r="H60" s="26">
        <f t="shared" si="22"/>
        <v>0</v>
      </c>
      <c r="I60" s="26">
        <f t="shared" si="22"/>
        <v>0</v>
      </c>
      <c r="J60" s="26">
        <f t="shared" si="22"/>
        <v>0</v>
      </c>
      <c r="K60" s="26">
        <f t="shared" si="22"/>
        <v>0</v>
      </c>
      <c r="L60" s="26">
        <f t="shared" si="22"/>
        <v>0</v>
      </c>
      <c r="M60" s="26">
        <f>F60+G60+H60+I60+J60+L60</f>
        <v>0</v>
      </c>
      <c r="N60" s="26">
        <f>SUM(N58:N59)</f>
        <v>0</v>
      </c>
      <c r="O60" s="68" t="e">
        <f t="shared" si="7"/>
        <v>#DIV/0!</v>
      </c>
      <c r="P60" s="26">
        <f>SUM(P58:P59)</f>
        <v>0</v>
      </c>
      <c r="Q60" s="26">
        <f>SUM(Q58:Q59)</f>
        <v>0</v>
      </c>
      <c r="R60" s="77"/>
    </row>
    <row r="61" spans="1:18" s="133" customFormat="1" x14ac:dyDescent="0.55000000000000004">
      <c r="A61" s="47" t="s">
        <v>79</v>
      </c>
      <c r="B61" s="24">
        <f>C61+D61</f>
        <v>62</v>
      </c>
      <c r="C61" s="24">
        <f>C51+C57+C60</f>
        <v>39</v>
      </c>
      <c r="D61" s="24">
        <f>D51+D57+D60</f>
        <v>23</v>
      </c>
      <c r="E61" s="67">
        <f t="shared" si="3"/>
        <v>0.37096774193548387</v>
      </c>
      <c r="F61" s="48">
        <f>F51+F57+F60</f>
        <v>0</v>
      </c>
      <c r="G61" s="48">
        <f t="shared" ref="G61:L61" si="23">G51+G57+G60</f>
        <v>5</v>
      </c>
      <c r="H61" s="48">
        <f t="shared" si="23"/>
        <v>0</v>
      </c>
      <c r="I61" s="48">
        <f t="shared" si="23"/>
        <v>0</v>
      </c>
      <c r="J61" s="48">
        <f t="shared" si="23"/>
        <v>2</v>
      </c>
      <c r="K61" s="48">
        <f t="shared" si="23"/>
        <v>0</v>
      </c>
      <c r="L61" s="48">
        <f t="shared" si="23"/>
        <v>1</v>
      </c>
      <c r="M61" s="24">
        <f t="shared" si="16"/>
        <v>8</v>
      </c>
      <c r="N61" s="24">
        <f>N51+N57+N60</f>
        <v>20</v>
      </c>
      <c r="O61" s="67">
        <f t="shared" si="7"/>
        <v>0.2857142857142857</v>
      </c>
      <c r="P61" s="24">
        <f>P51+P57+P60</f>
        <v>33</v>
      </c>
      <c r="Q61" s="24">
        <f>Q51+Q57+Q60</f>
        <v>1</v>
      </c>
      <c r="R61" s="132"/>
    </row>
    <row r="62" spans="1:18" ht="18.3" x14ac:dyDescent="0.55000000000000004">
      <c r="A62" s="56" t="s">
        <v>80</v>
      </c>
      <c r="B62" s="13"/>
      <c r="C62" s="36"/>
      <c r="D62" s="26"/>
      <c r="E62" s="66"/>
      <c r="F62" s="36"/>
      <c r="G62" s="36"/>
      <c r="H62" s="26"/>
      <c r="I62" s="26"/>
      <c r="J62" s="26"/>
      <c r="K62" s="26"/>
      <c r="L62" s="26"/>
      <c r="M62" s="13"/>
      <c r="N62" s="26"/>
      <c r="O62" s="66"/>
      <c r="P62" s="26"/>
      <c r="Q62" s="26"/>
      <c r="R62" s="77"/>
    </row>
    <row r="63" spans="1:18" x14ac:dyDescent="0.55000000000000004">
      <c r="A63" s="1" t="s">
        <v>81</v>
      </c>
      <c r="B63" s="13">
        <f>C63+D63</f>
        <v>7</v>
      </c>
      <c r="C63" s="14">
        <v>3</v>
      </c>
      <c r="D63" s="13">
        <v>4</v>
      </c>
      <c r="E63" s="66">
        <f>D63/B63</f>
        <v>0.5714285714285714</v>
      </c>
      <c r="F63" s="59">
        <v>0</v>
      </c>
      <c r="G63" s="59">
        <v>1</v>
      </c>
      <c r="H63" s="59">
        <v>0</v>
      </c>
      <c r="I63" s="59">
        <v>0</v>
      </c>
      <c r="J63" s="59">
        <v>0</v>
      </c>
      <c r="K63" s="59">
        <v>0</v>
      </c>
      <c r="L63" s="13">
        <v>0</v>
      </c>
      <c r="M63" s="13">
        <f>SUM(F63:L63)</f>
        <v>1</v>
      </c>
      <c r="N63" s="13">
        <v>1</v>
      </c>
      <c r="O63" s="66">
        <f>M63/(M63+N63)</f>
        <v>0.5</v>
      </c>
      <c r="P63" s="13">
        <v>5</v>
      </c>
      <c r="Q63" s="13">
        <v>0</v>
      </c>
      <c r="R63" s="77"/>
    </row>
    <row r="64" spans="1:18" s="133" customFormat="1" x14ac:dyDescent="0.55000000000000004">
      <c r="A64" s="49" t="s">
        <v>22</v>
      </c>
      <c r="B64" s="24">
        <f t="shared" ref="B64" si="24">C64+D64</f>
        <v>7</v>
      </c>
      <c r="C64" s="48">
        <f>C63</f>
        <v>3</v>
      </c>
      <c r="D64" s="24">
        <f>D63</f>
        <v>4</v>
      </c>
      <c r="E64" s="69">
        <f>D64/B64</f>
        <v>0.5714285714285714</v>
      </c>
      <c r="F64" s="48">
        <f t="shared" ref="F64:Q64" si="25">F63</f>
        <v>0</v>
      </c>
      <c r="G64" s="48">
        <f t="shared" si="25"/>
        <v>1</v>
      </c>
      <c r="H64" s="24">
        <f t="shared" si="25"/>
        <v>0</v>
      </c>
      <c r="I64" s="24">
        <f t="shared" si="25"/>
        <v>0</v>
      </c>
      <c r="J64" s="24">
        <f t="shared" si="25"/>
        <v>0</v>
      </c>
      <c r="K64" s="24">
        <f t="shared" si="25"/>
        <v>0</v>
      </c>
      <c r="L64" s="24">
        <f t="shared" si="25"/>
        <v>0</v>
      </c>
      <c r="M64" s="24">
        <f t="shared" si="25"/>
        <v>1</v>
      </c>
      <c r="N64" s="24">
        <f t="shared" si="25"/>
        <v>1</v>
      </c>
      <c r="O64" s="69">
        <f t="shared" si="25"/>
        <v>0.5</v>
      </c>
      <c r="P64" s="24">
        <f t="shared" si="25"/>
        <v>5</v>
      </c>
      <c r="Q64" s="24">
        <f t="shared" si="25"/>
        <v>0</v>
      </c>
      <c r="R64" s="132"/>
    </row>
    <row r="65" spans="1:18" x14ac:dyDescent="0.55000000000000004">
      <c r="A65" s="5" t="s">
        <v>82</v>
      </c>
      <c r="B65" s="13">
        <f>C65+D65</f>
        <v>16</v>
      </c>
      <c r="C65" s="14">
        <v>8</v>
      </c>
      <c r="D65" s="13">
        <v>8</v>
      </c>
      <c r="E65" s="66">
        <f>D65/B65</f>
        <v>0.5</v>
      </c>
      <c r="F65" s="14">
        <v>0</v>
      </c>
      <c r="G65" s="14">
        <v>4</v>
      </c>
      <c r="H65" s="13">
        <v>0</v>
      </c>
      <c r="I65" s="13">
        <v>0</v>
      </c>
      <c r="J65" s="13">
        <v>1</v>
      </c>
      <c r="K65" s="13">
        <v>0</v>
      </c>
      <c r="L65" s="13">
        <v>0</v>
      </c>
      <c r="M65" s="13">
        <f>SUM(F65:L65)</f>
        <v>5</v>
      </c>
      <c r="N65" s="13">
        <v>9</v>
      </c>
      <c r="O65" s="66">
        <f t="shared" si="7"/>
        <v>0.35714285714285715</v>
      </c>
      <c r="P65" s="13">
        <v>1</v>
      </c>
      <c r="Q65" s="13">
        <v>1</v>
      </c>
      <c r="R65" s="77"/>
    </row>
    <row r="66" spans="1:18" s="1" customFormat="1" x14ac:dyDescent="0.55000000000000004">
      <c r="A66" s="31" t="s">
        <v>83</v>
      </c>
      <c r="B66" s="13">
        <f t="shared" ref="B66:B80" si="26">C66+D66</f>
        <v>0</v>
      </c>
      <c r="C66" s="20">
        <v>0</v>
      </c>
      <c r="D66" s="19">
        <v>0</v>
      </c>
      <c r="E66" s="66" t="e">
        <f>D66/B66</f>
        <v>#DIV/0!</v>
      </c>
      <c r="F66" s="20">
        <v>0</v>
      </c>
      <c r="G66" s="20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3">
        <f t="shared" ref="M66:M87" si="27">SUM(F66:L66)</f>
        <v>0</v>
      </c>
      <c r="N66" s="19">
        <v>0</v>
      </c>
      <c r="O66" s="66" t="e">
        <f t="shared" si="7"/>
        <v>#DIV/0!</v>
      </c>
      <c r="P66" s="19">
        <v>0</v>
      </c>
      <c r="Q66" s="19">
        <v>0</v>
      </c>
      <c r="R66" s="53"/>
    </row>
    <row r="67" spans="1:18" x14ac:dyDescent="0.55000000000000004">
      <c r="A67" s="5" t="s">
        <v>84</v>
      </c>
      <c r="B67" s="13">
        <f t="shared" si="26"/>
        <v>121</v>
      </c>
      <c r="C67" s="14">
        <v>57</v>
      </c>
      <c r="D67" s="13">
        <v>64</v>
      </c>
      <c r="E67" s="66">
        <f t="shared" si="3"/>
        <v>0.52892561983471076</v>
      </c>
      <c r="F67" s="14">
        <v>0</v>
      </c>
      <c r="G67" s="14">
        <v>18</v>
      </c>
      <c r="H67" s="13">
        <v>16</v>
      </c>
      <c r="I67" s="13">
        <v>1</v>
      </c>
      <c r="J67" s="13">
        <v>5</v>
      </c>
      <c r="K67" s="13">
        <v>0</v>
      </c>
      <c r="L67" s="13">
        <v>5</v>
      </c>
      <c r="M67" s="13">
        <f t="shared" si="27"/>
        <v>45</v>
      </c>
      <c r="N67" s="13">
        <v>64</v>
      </c>
      <c r="O67" s="66">
        <f t="shared" si="7"/>
        <v>0.41284403669724773</v>
      </c>
      <c r="P67" s="13">
        <v>10</v>
      </c>
      <c r="Q67" s="13">
        <v>2</v>
      </c>
      <c r="R67" s="77"/>
    </row>
    <row r="68" spans="1:18" x14ac:dyDescent="0.55000000000000004">
      <c r="A68" s="18" t="s">
        <v>85</v>
      </c>
      <c r="B68" s="13">
        <f t="shared" si="26"/>
        <v>3</v>
      </c>
      <c r="C68" s="14">
        <v>2</v>
      </c>
      <c r="D68" s="13">
        <v>1</v>
      </c>
      <c r="E68" s="66">
        <f t="shared" si="3"/>
        <v>0.33333333333333331</v>
      </c>
      <c r="F68" s="14">
        <v>0</v>
      </c>
      <c r="G68" s="14">
        <v>1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f t="shared" si="27"/>
        <v>1</v>
      </c>
      <c r="N68" s="13">
        <v>0</v>
      </c>
      <c r="O68" s="66">
        <f t="shared" si="7"/>
        <v>1</v>
      </c>
      <c r="P68" s="13">
        <v>2</v>
      </c>
      <c r="Q68" s="13">
        <v>0</v>
      </c>
      <c r="R68" s="77"/>
    </row>
    <row r="69" spans="1:18" x14ac:dyDescent="0.55000000000000004">
      <c r="A69" s="136" t="s">
        <v>86</v>
      </c>
      <c r="B69" s="13">
        <f t="shared" si="26"/>
        <v>117</v>
      </c>
      <c r="C69" s="14">
        <v>55</v>
      </c>
      <c r="D69" s="13">
        <v>62</v>
      </c>
      <c r="E69" s="66">
        <f t="shared" si="3"/>
        <v>0.52991452991452992</v>
      </c>
      <c r="F69" s="14">
        <v>0</v>
      </c>
      <c r="G69" s="14">
        <v>17</v>
      </c>
      <c r="H69" s="13">
        <v>14</v>
      </c>
      <c r="I69" s="13">
        <v>1</v>
      </c>
      <c r="J69" s="13">
        <v>5</v>
      </c>
      <c r="K69" s="13">
        <v>0</v>
      </c>
      <c r="L69" s="13">
        <v>5</v>
      </c>
      <c r="M69" s="13">
        <f t="shared" si="27"/>
        <v>42</v>
      </c>
      <c r="N69" s="13">
        <v>63</v>
      </c>
      <c r="O69" s="66">
        <f t="shared" si="7"/>
        <v>0.4</v>
      </c>
      <c r="P69" s="13">
        <v>10</v>
      </c>
      <c r="Q69" s="13">
        <v>2</v>
      </c>
      <c r="R69" s="77"/>
    </row>
    <row r="70" spans="1:18" x14ac:dyDescent="0.55000000000000004">
      <c r="A70" s="136" t="s">
        <v>87</v>
      </c>
      <c r="B70" s="13">
        <f t="shared" si="26"/>
        <v>2</v>
      </c>
      <c r="C70" s="14">
        <v>1</v>
      </c>
      <c r="D70" s="13">
        <v>1</v>
      </c>
      <c r="E70" s="66">
        <f t="shared" si="3"/>
        <v>0.5</v>
      </c>
      <c r="F70" s="14">
        <v>0</v>
      </c>
      <c r="G70" s="14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f t="shared" si="27"/>
        <v>0</v>
      </c>
      <c r="N70" s="13">
        <v>1</v>
      </c>
      <c r="O70" s="66">
        <f t="shared" si="7"/>
        <v>0</v>
      </c>
      <c r="P70" s="13">
        <v>1</v>
      </c>
      <c r="Q70" s="13">
        <v>0</v>
      </c>
      <c r="R70" s="77"/>
    </row>
    <row r="71" spans="1:18" x14ac:dyDescent="0.55000000000000004">
      <c r="A71" s="136" t="s">
        <v>88</v>
      </c>
      <c r="B71" s="13">
        <f t="shared" si="26"/>
        <v>2</v>
      </c>
      <c r="C71" s="14">
        <v>1</v>
      </c>
      <c r="D71" s="13">
        <v>1</v>
      </c>
      <c r="E71" s="66">
        <f t="shared" si="3"/>
        <v>0.5</v>
      </c>
      <c r="F71" s="14">
        <v>0</v>
      </c>
      <c r="G71" s="14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f t="shared" si="27"/>
        <v>0</v>
      </c>
      <c r="N71" s="13">
        <v>0</v>
      </c>
      <c r="O71" s="66" t="e">
        <f t="shared" si="7"/>
        <v>#DIV/0!</v>
      </c>
      <c r="P71" s="13">
        <v>2</v>
      </c>
      <c r="Q71" s="13">
        <v>0</v>
      </c>
      <c r="R71" s="77"/>
    </row>
    <row r="72" spans="1:18" x14ac:dyDescent="0.55000000000000004">
      <c r="A72" s="30" t="s">
        <v>89</v>
      </c>
      <c r="B72" s="13">
        <f t="shared" si="26"/>
        <v>2</v>
      </c>
      <c r="C72" s="20">
        <v>0</v>
      </c>
      <c r="D72" s="19">
        <v>2</v>
      </c>
      <c r="E72" s="66">
        <f t="shared" si="3"/>
        <v>1</v>
      </c>
      <c r="F72" s="20">
        <v>0</v>
      </c>
      <c r="G72" s="20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3">
        <f t="shared" si="27"/>
        <v>0</v>
      </c>
      <c r="N72" s="19">
        <v>1</v>
      </c>
      <c r="O72" s="66">
        <f t="shared" si="7"/>
        <v>0</v>
      </c>
      <c r="P72" s="19">
        <v>1</v>
      </c>
      <c r="Q72" s="19">
        <v>0</v>
      </c>
      <c r="R72" s="77"/>
    </row>
    <row r="73" spans="1:18" s="1" customFormat="1" x14ac:dyDescent="0.55000000000000004">
      <c r="A73" s="30" t="s">
        <v>90</v>
      </c>
      <c r="B73" s="13">
        <f t="shared" si="26"/>
        <v>0</v>
      </c>
      <c r="C73" s="20">
        <v>0</v>
      </c>
      <c r="D73" s="19">
        <v>0</v>
      </c>
      <c r="E73" s="66" t="e">
        <f t="shared" si="3"/>
        <v>#DIV/0!</v>
      </c>
      <c r="F73" s="20">
        <v>0</v>
      </c>
      <c r="G73" s="20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3">
        <f t="shared" si="27"/>
        <v>0</v>
      </c>
      <c r="N73" s="19">
        <v>0</v>
      </c>
      <c r="O73" s="66" t="e">
        <f>M73/(M73+N73)</f>
        <v>#DIV/0!</v>
      </c>
      <c r="P73" s="19">
        <v>0</v>
      </c>
      <c r="Q73" s="19">
        <v>0</v>
      </c>
      <c r="R73" s="53"/>
    </row>
    <row r="74" spans="1:18" x14ac:dyDescent="0.55000000000000004">
      <c r="A74" s="55" t="s">
        <v>91</v>
      </c>
      <c r="B74" s="13">
        <f t="shared" si="26"/>
        <v>20</v>
      </c>
      <c r="C74" s="20">
        <v>7</v>
      </c>
      <c r="D74" s="19">
        <v>13</v>
      </c>
      <c r="E74" s="66">
        <f t="shared" si="3"/>
        <v>0.65</v>
      </c>
      <c r="F74" s="20">
        <v>0</v>
      </c>
      <c r="G74" s="20">
        <v>2</v>
      </c>
      <c r="H74" s="19">
        <v>0</v>
      </c>
      <c r="I74" s="19">
        <v>1</v>
      </c>
      <c r="J74" s="19">
        <v>0</v>
      </c>
      <c r="K74" s="19">
        <v>0</v>
      </c>
      <c r="L74" s="19">
        <v>0</v>
      </c>
      <c r="M74" s="13">
        <f t="shared" si="27"/>
        <v>3</v>
      </c>
      <c r="N74" s="19">
        <v>2</v>
      </c>
      <c r="O74" s="66">
        <f>M74/(M74+N74)</f>
        <v>0.6</v>
      </c>
      <c r="P74" s="19">
        <v>15</v>
      </c>
      <c r="Q74" s="19">
        <v>0</v>
      </c>
      <c r="R74" s="77"/>
    </row>
    <row r="75" spans="1:18" x14ac:dyDescent="0.55000000000000004">
      <c r="A75" s="30" t="s">
        <v>92</v>
      </c>
      <c r="B75" s="13">
        <f t="shared" si="26"/>
        <v>3</v>
      </c>
      <c r="C75" s="20">
        <v>2</v>
      </c>
      <c r="D75" s="19">
        <v>1</v>
      </c>
      <c r="E75" s="66">
        <f t="shared" ref="E75" si="28">D75/B75</f>
        <v>0.33333333333333331</v>
      </c>
      <c r="F75" s="20">
        <v>0</v>
      </c>
      <c r="G75" s="20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3">
        <f t="shared" ref="M75" si="29">SUM(F75:L75)</f>
        <v>0</v>
      </c>
      <c r="N75" s="19">
        <v>0</v>
      </c>
      <c r="O75" s="66" t="e">
        <f t="shared" ref="O75" si="30">M75/(M75+N75)</f>
        <v>#DIV/0!</v>
      </c>
      <c r="P75" s="19">
        <v>3</v>
      </c>
      <c r="Q75" s="19">
        <v>0</v>
      </c>
      <c r="R75" s="77"/>
    </row>
    <row r="76" spans="1:18" x14ac:dyDescent="0.55000000000000004">
      <c r="A76" s="63" t="s">
        <v>93</v>
      </c>
      <c r="B76" s="13">
        <f t="shared" si="26"/>
        <v>16</v>
      </c>
      <c r="C76" s="20">
        <v>5</v>
      </c>
      <c r="D76" s="19">
        <v>11</v>
      </c>
      <c r="E76" s="66">
        <f t="shared" si="3"/>
        <v>0.6875</v>
      </c>
      <c r="F76" s="20">
        <v>0</v>
      </c>
      <c r="G76" s="20">
        <v>2</v>
      </c>
      <c r="H76" s="19">
        <v>0</v>
      </c>
      <c r="I76" s="19">
        <v>0</v>
      </c>
      <c r="J76" s="19">
        <v>1</v>
      </c>
      <c r="K76" s="19">
        <v>0</v>
      </c>
      <c r="L76" s="19">
        <v>0</v>
      </c>
      <c r="M76" s="13">
        <f t="shared" si="27"/>
        <v>3</v>
      </c>
      <c r="N76" s="19">
        <v>2</v>
      </c>
      <c r="O76" s="66">
        <f>M76/(M76+N76)</f>
        <v>0.6</v>
      </c>
      <c r="P76" s="19">
        <v>11</v>
      </c>
      <c r="Q76" s="19">
        <v>0</v>
      </c>
      <c r="R76" s="77"/>
    </row>
    <row r="77" spans="1:18" x14ac:dyDescent="0.55000000000000004">
      <c r="A77" s="5" t="s">
        <v>94</v>
      </c>
      <c r="B77" s="13">
        <f t="shared" si="26"/>
        <v>9</v>
      </c>
      <c r="C77" s="14">
        <v>5</v>
      </c>
      <c r="D77" s="13">
        <v>4</v>
      </c>
      <c r="E77" s="66">
        <f t="shared" si="3"/>
        <v>0.44444444444444442</v>
      </c>
      <c r="F77" s="14">
        <v>0</v>
      </c>
      <c r="G77" s="14">
        <v>1</v>
      </c>
      <c r="H77" s="13">
        <v>1</v>
      </c>
      <c r="I77" s="13">
        <v>0</v>
      </c>
      <c r="J77" s="13">
        <v>1</v>
      </c>
      <c r="K77" s="13">
        <v>0</v>
      </c>
      <c r="L77" s="13">
        <v>0</v>
      </c>
      <c r="M77" s="13">
        <f t="shared" si="27"/>
        <v>3</v>
      </c>
      <c r="N77" s="13">
        <v>3</v>
      </c>
      <c r="O77" s="66">
        <f t="shared" si="7"/>
        <v>0.5</v>
      </c>
      <c r="P77" s="13">
        <v>3</v>
      </c>
      <c r="Q77" s="13">
        <v>0</v>
      </c>
      <c r="R77" s="77"/>
    </row>
    <row r="78" spans="1:18" s="1" customFormat="1" x14ac:dyDescent="0.55000000000000004">
      <c r="A78" s="30" t="s">
        <v>95</v>
      </c>
      <c r="B78" s="13">
        <f t="shared" si="26"/>
        <v>0</v>
      </c>
      <c r="C78" s="20">
        <v>0</v>
      </c>
      <c r="D78" s="19">
        <v>0</v>
      </c>
      <c r="E78" s="66" t="e">
        <f t="shared" si="3"/>
        <v>#DIV/0!</v>
      </c>
      <c r="F78" s="20">
        <v>0</v>
      </c>
      <c r="G78" s="20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3">
        <f t="shared" si="27"/>
        <v>0</v>
      </c>
      <c r="N78" s="19">
        <v>0</v>
      </c>
      <c r="O78" s="66" t="e">
        <f t="shared" si="7"/>
        <v>#DIV/0!</v>
      </c>
      <c r="P78" s="19">
        <v>0</v>
      </c>
      <c r="Q78" s="19">
        <v>0</v>
      </c>
      <c r="R78" s="53"/>
    </row>
    <row r="79" spans="1:18" s="1" customFormat="1" x14ac:dyDescent="0.55000000000000004">
      <c r="A79" s="5" t="s">
        <v>96</v>
      </c>
      <c r="B79" s="13">
        <f t="shared" si="26"/>
        <v>0</v>
      </c>
      <c r="C79" s="14">
        <v>0</v>
      </c>
      <c r="D79" s="13">
        <v>0</v>
      </c>
      <c r="E79" s="66" t="e">
        <f t="shared" si="3"/>
        <v>#DIV/0!</v>
      </c>
      <c r="F79" s="14">
        <v>0</v>
      </c>
      <c r="G79" s="14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f t="shared" si="27"/>
        <v>0</v>
      </c>
      <c r="N79" s="13">
        <v>0</v>
      </c>
      <c r="O79" s="66" t="e">
        <f>M79/(M79+N79)</f>
        <v>#DIV/0!</v>
      </c>
      <c r="P79" s="13">
        <v>0</v>
      </c>
      <c r="Q79" s="13">
        <v>0</v>
      </c>
      <c r="R79" s="53"/>
    </row>
    <row r="80" spans="1:18" x14ac:dyDescent="0.55000000000000004">
      <c r="A80" s="5" t="s">
        <v>97</v>
      </c>
      <c r="B80" s="13">
        <f t="shared" si="26"/>
        <v>7</v>
      </c>
      <c r="C80" s="14">
        <v>2</v>
      </c>
      <c r="D80" s="13">
        <v>5</v>
      </c>
      <c r="E80" s="66">
        <f t="shared" si="3"/>
        <v>0.7142857142857143</v>
      </c>
      <c r="F80" s="14">
        <v>0</v>
      </c>
      <c r="G80" s="14">
        <v>2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f t="shared" si="27"/>
        <v>2</v>
      </c>
      <c r="N80" s="13">
        <v>2</v>
      </c>
      <c r="O80" s="66">
        <f t="shared" si="7"/>
        <v>0.5</v>
      </c>
      <c r="P80" s="13">
        <v>3</v>
      </c>
      <c r="Q80" s="13">
        <v>0</v>
      </c>
      <c r="R80" s="77"/>
    </row>
    <row r="81" spans="1:18" s="133" customFormat="1" x14ac:dyDescent="0.55000000000000004">
      <c r="A81" s="46" t="s">
        <v>46</v>
      </c>
      <c r="B81" s="24">
        <f>C81+D81</f>
        <v>173</v>
      </c>
      <c r="C81" s="24">
        <f>C65+C74+C67+C77+C79+C80</f>
        <v>79</v>
      </c>
      <c r="D81" s="24">
        <f>D65+D74+D67+D77+D79+D80</f>
        <v>94</v>
      </c>
      <c r="E81" s="69">
        <f t="shared" si="3"/>
        <v>0.54335260115606931</v>
      </c>
      <c r="F81" s="24">
        <f>F65+F74+F67+F77+F79+F80</f>
        <v>0</v>
      </c>
      <c r="G81" s="24">
        <f t="shared" ref="G81:L81" si="31">G65+G74+G67+G77+G79+G80</f>
        <v>27</v>
      </c>
      <c r="H81" s="24">
        <f t="shared" si="31"/>
        <v>17</v>
      </c>
      <c r="I81" s="24">
        <f t="shared" si="31"/>
        <v>2</v>
      </c>
      <c r="J81" s="24">
        <f t="shared" si="31"/>
        <v>7</v>
      </c>
      <c r="K81" s="24">
        <f t="shared" si="31"/>
        <v>0</v>
      </c>
      <c r="L81" s="24">
        <f t="shared" si="31"/>
        <v>5</v>
      </c>
      <c r="M81" s="24">
        <f t="shared" si="27"/>
        <v>58</v>
      </c>
      <c r="N81" s="24">
        <f>N65+N74+N67+N77+N79+N80</f>
        <v>80</v>
      </c>
      <c r="O81" s="69">
        <f t="shared" si="7"/>
        <v>0.42028985507246375</v>
      </c>
      <c r="P81" s="24">
        <f>P65+P74+P67+P77+P79+P80</f>
        <v>32</v>
      </c>
      <c r="Q81" s="24">
        <f>Q65+Q74+Q67+Q77+Q79+Q80</f>
        <v>3</v>
      </c>
      <c r="R81" s="132"/>
    </row>
    <row r="82" spans="1:18" x14ac:dyDescent="0.55000000000000004">
      <c r="A82" s="5" t="s">
        <v>98</v>
      </c>
      <c r="B82" s="13">
        <v>8</v>
      </c>
      <c r="C82" s="13">
        <v>2</v>
      </c>
      <c r="D82" s="13">
        <v>6</v>
      </c>
      <c r="E82" s="66">
        <f t="shared" si="3"/>
        <v>0.75</v>
      </c>
      <c r="F82" s="13">
        <v>0</v>
      </c>
      <c r="G82" s="13">
        <v>2</v>
      </c>
      <c r="H82" s="13">
        <v>1</v>
      </c>
      <c r="I82" s="13">
        <v>0</v>
      </c>
      <c r="J82" s="13">
        <v>0</v>
      </c>
      <c r="K82" s="13">
        <v>0</v>
      </c>
      <c r="L82" s="13">
        <v>0</v>
      </c>
      <c r="M82" s="13">
        <f t="shared" si="27"/>
        <v>3</v>
      </c>
      <c r="N82" s="13">
        <v>5</v>
      </c>
      <c r="O82" s="66">
        <f t="shared" ref="O82:O89" si="32">M82/(M82+N82)</f>
        <v>0.375</v>
      </c>
      <c r="P82" s="13">
        <v>0</v>
      </c>
      <c r="Q82" s="13">
        <v>0</v>
      </c>
      <c r="R82" s="77"/>
    </row>
    <row r="83" spans="1:18" x14ac:dyDescent="0.55000000000000004">
      <c r="A83" s="5" t="s">
        <v>99</v>
      </c>
      <c r="B83" s="13">
        <f t="shared" si="12"/>
        <v>2</v>
      </c>
      <c r="C83" s="13">
        <v>2</v>
      </c>
      <c r="D83" s="13">
        <v>0</v>
      </c>
      <c r="E83" s="66">
        <f t="shared" si="3"/>
        <v>0</v>
      </c>
      <c r="F83" s="13">
        <v>0</v>
      </c>
      <c r="G83" s="13">
        <v>0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f t="shared" si="27"/>
        <v>1</v>
      </c>
      <c r="N83" s="13">
        <v>1</v>
      </c>
      <c r="O83" s="66">
        <f t="shared" si="32"/>
        <v>0.5</v>
      </c>
      <c r="P83" s="13">
        <v>0</v>
      </c>
      <c r="Q83" s="13">
        <v>0</v>
      </c>
      <c r="R83" s="77"/>
    </row>
    <row r="84" spans="1:18" x14ac:dyDescent="0.55000000000000004">
      <c r="A84" s="5" t="s">
        <v>100</v>
      </c>
      <c r="B84" s="13">
        <v>2</v>
      </c>
      <c r="C84" s="14">
        <v>1</v>
      </c>
      <c r="D84" s="13">
        <v>1</v>
      </c>
      <c r="E84" s="66">
        <f t="shared" si="3"/>
        <v>0.5</v>
      </c>
      <c r="F84" s="14">
        <v>0</v>
      </c>
      <c r="G84" s="14">
        <v>1</v>
      </c>
      <c r="H84" s="13">
        <v>0</v>
      </c>
      <c r="I84" s="13">
        <v>0</v>
      </c>
      <c r="J84" s="13">
        <v>1</v>
      </c>
      <c r="K84" s="13">
        <v>0</v>
      </c>
      <c r="L84" s="13">
        <v>0</v>
      </c>
      <c r="M84" s="13">
        <f>SUM(F84:L84)</f>
        <v>2</v>
      </c>
      <c r="N84" s="13">
        <v>0</v>
      </c>
      <c r="O84" s="66">
        <f t="shared" si="32"/>
        <v>1</v>
      </c>
      <c r="P84" s="13">
        <v>0</v>
      </c>
      <c r="Q84" s="13">
        <v>0</v>
      </c>
      <c r="R84" s="77"/>
    </row>
    <row r="85" spans="1:18" x14ac:dyDescent="0.55000000000000004">
      <c r="A85" s="5" t="s">
        <v>101</v>
      </c>
      <c r="B85" s="13">
        <v>5</v>
      </c>
      <c r="C85" s="14">
        <v>4</v>
      </c>
      <c r="D85" s="13">
        <v>1</v>
      </c>
      <c r="E85" s="66">
        <f t="shared" si="3"/>
        <v>0.2</v>
      </c>
      <c r="F85" s="14">
        <v>0</v>
      </c>
      <c r="G85" s="14">
        <v>1</v>
      </c>
      <c r="H85" s="13">
        <v>1</v>
      </c>
      <c r="I85" s="13">
        <v>0</v>
      </c>
      <c r="J85" s="13">
        <v>0</v>
      </c>
      <c r="K85" s="13">
        <v>0</v>
      </c>
      <c r="L85" s="13">
        <v>0</v>
      </c>
      <c r="M85" s="13">
        <f>SUM(F85:L85)</f>
        <v>2</v>
      </c>
      <c r="N85" s="13">
        <v>3</v>
      </c>
      <c r="O85" s="66">
        <f t="shared" si="32"/>
        <v>0.4</v>
      </c>
      <c r="P85" s="13">
        <v>0</v>
      </c>
      <c r="Q85" s="13">
        <v>0</v>
      </c>
      <c r="R85" s="77"/>
    </row>
    <row r="86" spans="1:18" x14ac:dyDescent="0.55000000000000004">
      <c r="A86" s="5" t="s">
        <v>102</v>
      </c>
      <c r="B86" s="13">
        <v>1</v>
      </c>
      <c r="C86" s="14">
        <v>0</v>
      </c>
      <c r="D86" s="13">
        <v>0</v>
      </c>
      <c r="E86" s="66">
        <f t="shared" si="3"/>
        <v>0</v>
      </c>
      <c r="F86" s="14">
        <v>0</v>
      </c>
      <c r="G86" s="14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f>SUM(F86:L86)</f>
        <v>0</v>
      </c>
      <c r="N86" s="13">
        <v>0</v>
      </c>
      <c r="O86" s="66" t="e">
        <f t="shared" si="32"/>
        <v>#DIV/0!</v>
      </c>
      <c r="P86" s="13">
        <v>0</v>
      </c>
      <c r="Q86" s="13">
        <v>0</v>
      </c>
      <c r="R86" s="77"/>
    </row>
    <row r="87" spans="1:18" s="1" customFormat="1" x14ac:dyDescent="0.55000000000000004">
      <c r="A87" s="5" t="s">
        <v>103</v>
      </c>
      <c r="B87" s="13">
        <f t="shared" si="12"/>
        <v>1</v>
      </c>
      <c r="C87" s="13">
        <v>1</v>
      </c>
      <c r="D87" s="13">
        <v>0</v>
      </c>
      <c r="E87" s="66">
        <f t="shared" si="3"/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f t="shared" si="27"/>
        <v>0</v>
      </c>
      <c r="N87" s="13">
        <v>1</v>
      </c>
      <c r="O87" s="66">
        <f t="shared" si="32"/>
        <v>0</v>
      </c>
      <c r="P87" s="13">
        <v>0</v>
      </c>
      <c r="Q87" s="13">
        <v>0</v>
      </c>
      <c r="R87" s="53"/>
    </row>
    <row r="88" spans="1:18" s="133" customFormat="1" x14ac:dyDescent="0.55000000000000004">
      <c r="A88" s="42" t="s">
        <v>50</v>
      </c>
      <c r="B88" s="26">
        <f t="shared" si="12"/>
        <v>18</v>
      </c>
      <c r="C88" s="26">
        <f>SUM(C82:C87)</f>
        <v>10</v>
      </c>
      <c r="D88" s="26">
        <f>SUM(D82:D87)</f>
        <v>8</v>
      </c>
      <c r="E88" s="68">
        <f t="shared" si="3"/>
        <v>0.44444444444444442</v>
      </c>
      <c r="F88" s="26">
        <f>SUM(F82:F87)</f>
        <v>0</v>
      </c>
      <c r="G88" s="26">
        <f t="shared" ref="G88:L88" si="33">SUM(G82:G87)</f>
        <v>4</v>
      </c>
      <c r="H88" s="26">
        <f t="shared" si="33"/>
        <v>3</v>
      </c>
      <c r="I88" s="26">
        <f t="shared" si="33"/>
        <v>0</v>
      </c>
      <c r="J88" s="26">
        <f t="shared" si="33"/>
        <v>1</v>
      </c>
      <c r="K88" s="26">
        <f t="shared" si="33"/>
        <v>0</v>
      </c>
      <c r="L88" s="26">
        <f t="shared" si="33"/>
        <v>0</v>
      </c>
      <c r="M88" s="26">
        <f>SUM(M82:M87)</f>
        <v>8</v>
      </c>
      <c r="N88" s="26">
        <f>SUM(N82:N87)</f>
        <v>10</v>
      </c>
      <c r="O88" s="68">
        <f t="shared" si="32"/>
        <v>0.44444444444444442</v>
      </c>
      <c r="P88" s="26">
        <f>SUM(P82:P87)</f>
        <v>0</v>
      </c>
      <c r="Q88" s="26">
        <f>SUM(Q82:Q87)</f>
        <v>0</v>
      </c>
      <c r="R88" s="132"/>
    </row>
    <row r="89" spans="1:18" s="133" customFormat="1" x14ac:dyDescent="0.55000000000000004">
      <c r="A89" s="47" t="s">
        <v>104</v>
      </c>
      <c r="B89" s="24">
        <f>C89+D89</f>
        <v>198</v>
      </c>
      <c r="C89" s="24">
        <f>C64+C81+C88</f>
        <v>92</v>
      </c>
      <c r="D89" s="24">
        <f>D64+D81+D88</f>
        <v>106</v>
      </c>
      <c r="E89" s="67">
        <f t="shared" si="3"/>
        <v>0.53535353535353536</v>
      </c>
      <c r="F89" s="24">
        <f t="shared" ref="F89:L89" si="34">F64+F81+F88</f>
        <v>0</v>
      </c>
      <c r="G89" s="24">
        <f t="shared" si="34"/>
        <v>32</v>
      </c>
      <c r="H89" s="24">
        <f t="shared" si="34"/>
        <v>20</v>
      </c>
      <c r="I89" s="24">
        <f t="shared" si="34"/>
        <v>2</v>
      </c>
      <c r="J89" s="24">
        <f t="shared" si="34"/>
        <v>8</v>
      </c>
      <c r="K89" s="24">
        <f t="shared" si="34"/>
        <v>0</v>
      </c>
      <c r="L89" s="24">
        <f t="shared" si="34"/>
        <v>5</v>
      </c>
      <c r="M89" s="24">
        <f>SUM(M83:M88)</f>
        <v>13</v>
      </c>
      <c r="N89" s="24">
        <f>N64+N81+N88</f>
        <v>91</v>
      </c>
      <c r="O89" s="67">
        <f t="shared" si="32"/>
        <v>0.125</v>
      </c>
      <c r="P89" s="24">
        <f>P64+P81+P88</f>
        <v>37</v>
      </c>
      <c r="Q89" s="24">
        <f>Q64+Q81+Q88</f>
        <v>3</v>
      </c>
      <c r="R89" s="132"/>
    </row>
    <row r="90" spans="1:18" ht="18.3" x14ac:dyDescent="0.55000000000000004">
      <c r="A90" s="56" t="s">
        <v>105</v>
      </c>
      <c r="B90" s="13"/>
      <c r="C90" s="36"/>
      <c r="D90" s="26"/>
      <c r="E90" s="66"/>
      <c r="F90" s="36"/>
      <c r="G90" s="36"/>
      <c r="H90" s="26"/>
      <c r="I90" s="26"/>
      <c r="J90" s="26"/>
      <c r="K90" s="26"/>
      <c r="L90" s="26"/>
      <c r="M90" s="13"/>
      <c r="N90" s="26"/>
      <c r="O90" s="66"/>
      <c r="P90" s="26"/>
      <c r="Q90" s="26"/>
      <c r="R90" s="77"/>
    </row>
    <row r="91" spans="1:18" x14ac:dyDescent="0.55000000000000004">
      <c r="A91" s="12" t="s">
        <v>106</v>
      </c>
      <c r="B91" s="13">
        <f>C91+D91</f>
        <v>3</v>
      </c>
      <c r="C91" s="14">
        <v>2</v>
      </c>
      <c r="D91" s="13">
        <v>1</v>
      </c>
      <c r="E91" s="66">
        <f t="shared" ref="E91:E113" si="35">D91/B91</f>
        <v>0.33333333333333331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4">
        <v>0</v>
      </c>
      <c r="L91" s="13">
        <v>0</v>
      </c>
      <c r="M91" s="13">
        <v>0</v>
      </c>
      <c r="N91" s="13">
        <v>2</v>
      </c>
      <c r="O91" s="66">
        <f t="shared" ref="O91:O113" si="36">M91/(M91+N91)</f>
        <v>0</v>
      </c>
      <c r="P91" s="13">
        <v>1</v>
      </c>
      <c r="Q91" s="13">
        <v>0</v>
      </c>
      <c r="R91" s="77"/>
    </row>
    <row r="92" spans="1:18" x14ac:dyDescent="0.55000000000000004">
      <c r="A92" s="17" t="s">
        <v>108</v>
      </c>
      <c r="B92" s="13">
        <f t="shared" ref="B92:B98" si="37">C92+D92</f>
        <v>3</v>
      </c>
      <c r="C92" s="13">
        <v>0</v>
      </c>
      <c r="D92" s="13">
        <v>3</v>
      </c>
      <c r="E92" s="66">
        <f t="shared" si="35"/>
        <v>1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f t="shared" ref="M92:M187" si="38">SUM(F92:L92)</f>
        <v>0</v>
      </c>
      <c r="N92" s="13">
        <v>3</v>
      </c>
      <c r="O92" s="66">
        <f t="shared" si="36"/>
        <v>0</v>
      </c>
      <c r="P92" s="13">
        <v>0</v>
      </c>
      <c r="Q92" s="13">
        <v>0</v>
      </c>
      <c r="R92" s="77"/>
    </row>
    <row r="93" spans="1:18" s="1" customFormat="1" x14ac:dyDescent="0.55000000000000004">
      <c r="A93" s="8" t="s">
        <v>109</v>
      </c>
      <c r="B93" s="13">
        <f t="shared" si="37"/>
        <v>0</v>
      </c>
      <c r="C93" s="20">
        <v>0</v>
      </c>
      <c r="D93" s="19">
        <v>0</v>
      </c>
      <c r="E93" s="66" t="e">
        <f t="shared" si="35"/>
        <v>#DIV/0!</v>
      </c>
      <c r="F93" s="20">
        <v>0</v>
      </c>
      <c r="G93" s="20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3">
        <f t="shared" si="38"/>
        <v>0</v>
      </c>
      <c r="N93" s="19">
        <v>0</v>
      </c>
      <c r="O93" s="66" t="e">
        <f t="shared" si="36"/>
        <v>#DIV/0!</v>
      </c>
      <c r="P93" s="19">
        <v>0</v>
      </c>
      <c r="Q93" s="19">
        <v>0</v>
      </c>
      <c r="R93" s="53"/>
    </row>
    <row r="94" spans="1:18" s="1" customFormat="1" x14ac:dyDescent="0.55000000000000004">
      <c r="A94" s="37" t="s">
        <v>110</v>
      </c>
      <c r="B94" s="13">
        <f t="shared" si="37"/>
        <v>1</v>
      </c>
      <c r="C94" s="20">
        <v>0</v>
      </c>
      <c r="D94" s="19">
        <v>1</v>
      </c>
      <c r="E94" s="66">
        <f t="shared" si="35"/>
        <v>1</v>
      </c>
      <c r="F94" s="20">
        <v>0</v>
      </c>
      <c r="G94" s="20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3">
        <f t="shared" si="38"/>
        <v>0</v>
      </c>
      <c r="N94" s="19">
        <v>1</v>
      </c>
      <c r="O94" s="66">
        <f t="shared" si="36"/>
        <v>0</v>
      </c>
      <c r="P94" s="19">
        <v>0</v>
      </c>
      <c r="Q94" s="19">
        <v>0</v>
      </c>
      <c r="R94" s="53"/>
    </row>
    <row r="95" spans="1:18" s="1" customFormat="1" x14ac:dyDescent="0.55000000000000004">
      <c r="A95" s="8" t="s">
        <v>111</v>
      </c>
      <c r="B95" s="13">
        <f t="shared" si="37"/>
        <v>0</v>
      </c>
      <c r="C95" s="20">
        <v>0</v>
      </c>
      <c r="D95" s="19">
        <v>0</v>
      </c>
      <c r="E95" s="66" t="e">
        <f t="shared" si="35"/>
        <v>#DIV/0!</v>
      </c>
      <c r="F95" s="20">
        <v>0</v>
      </c>
      <c r="G95" s="20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3">
        <f t="shared" si="38"/>
        <v>0</v>
      </c>
      <c r="N95" s="19">
        <v>0</v>
      </c>
      <c r="O95" s="66" t="e">
        <f t="shared" si="36"/>
        <v>#DIV/0!</v>
      </c>
      <c r="P95" s="19">
        <v>0</v>
      </c>
      <c r="Q95" s="19">
        <v>0</v>
      </c>
      <c r="R95" s="53"/>
    </row>
    <row r="96" spans="1:18" x14ac:dyDescent="0.55000000000000004">
      <c r="A96" s="8" t="s">
        <v>112</v>
      </c>
      <c r="B96" s="13">
        <f t="shared" si="37"/>
        <v>2</v>
      </c>
      <c r="C96" s="20">
        <v>0</v>
      </c>
      <c r="D96" s="19">
        <v>2</v>
      </c>
      <c r="E96" s="66">
        <f t="shared" si="35"/>
        <v>1</v>
      </c>
      <c r="F96" s="20">
        <v>0</v>
      </c>
      <c r="G96" s="20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3">
        <f t="shared" si="38"/>
        <v>0</v>
      </c>
      <c r="N96" s="19">
        <v>2</v>
      </c>
      <c r="O96" s="66">
        <f t="shared" si="36"/>
        <v>0</v>
      </c>
      <c r="P96" s="19">
        <v>0</v>
      </c>
      <c r="Q96" s="19">
        <v>0</v>
      </c>
      <c r="R96" s="77"/>
    </row>
    <row r="97" spans="1:18" x14ac:dyDescent="0.55000000000000004">
      <c r="A97" s="17" t="s">
        <v>113</v>
      </c>
      <c r="B97" s="13">
        <f t="shared" si="37"/>
        <v>20</v>
      </c>
      <c r="C97" s="13">
        <v>2</v>
      </c>
      <c r="D97" s="13">
        <v>18</v>
      </c>
      <c r="E97" s="66">
        <f t="shared" si="35"/>
        <v>0.9</v>
      </c>
      <c r="F97" s="13">
        <v>0</v>
      </c>
      <c r="G97" s="13">
        <v>0</v>
      </c>
      <c r="H97" s="13">
        <v>4</v>
      </c>
      <c r="I97" s="13">
        <v>0</v>
      </c>
      <c r="J97" s="13">
        <v>2</v>
      </c>
      <c r="K97" s="13">
        <v>0</v>
      </c>
      <c r="L97" s="13">
        <v>0</v>
      </c>
      <c r="M97" s="13">
        <v>6</v>
      </c>
      <c r="N97" s="13">
        <v>13</v>
      </c>
      <c r="O97" s="66">
        <v>0.316</v>
      </c>
      <c r="P97" s="13">
        <v>0</v>
      </c>
      <c r="Q97" s="13">
        <v>1</v>
      </c>
      <c r="R97" s="77"/>
    </row>
    <row r="98" spans="1:18" x14ac:dyDescent="0.55000000000000004">
      <c r="A98" s="8" t="s">
        <v>114</v>
      </c>
      <c r="B98" s="13">
        <f t="shared" si="37"/>
        <v>20</v>
      </c>
      <c r="C98" s="20">
        <v>2</v>
      </c>
      <c r="D98" s="19">
        <v>18</v>
      </c>
      <c r="E98" s="66">
        <f t="shared" si="35"/>
        <v>0.9</v>
      </c>
      <c r="F98" s="20">
        <v>0</v>
      </c>
      <c r="G98" s="20">
        <v>0</v>
      </c>
      <c r="H98" s="19">
        <v>4</v>
      </c>
      <c r="I98" s="19">
        <v>0</v>
      </c>
      <c r="J98" s="19">
        <v>2</v>
      </c>
      <c r="K98" s="19">
        <v>0</v>
      </c>
      <c r="L98" s="19">
        <v>0</v>
      </c>
      <c r="M98" s="13">
        <f t="shared" si="38"/>
        <v>6</v>
      </c>
      <c r="N98" s="19">
        <v>13</v>
      </c>
      <c r="O98" s="66">
        <f t="shared" si="36"/>
        <v>0.31578947368421051</v>
      </c>
      <c r="P98" s="19">
        <v>0</v>
      </c>
      <c r="Q98" s="19">
        <v>1</v>
      </c>
      <c r="R98" s="77"/>
    </row>
    <row r="99" spans="1:18" s="133" customFormat="1" x14ac:dyDescent="0.55000000000000004">
      <c r="A99" s="46" t="s">
        <v>22</v>
      </c>
      <c r="B99" s="24">
        <f t="shared" ref="B99:B113" si="39">C99+D99</f>
        <v>26</v>
      </c>
      <c r="C99" s="24">
        <f>C91+C92+C97</f>
        <v>4</v>
      </c>
      <c r="D99" s="24">
        <f>D91+D92+D97</f>
        <v>22</v>
      </c>
      <c r="E99" s="67">
        <f t="shared" si="35"/>
        <v>0.84615384615384615</v>
      </c>
      <c r="F99" s="24">
        <f t="shared" ref="F99:L99" si="40">F91+F92+F97</f>
        <v>0</v>
      </c>
      <c r="G99" s="24">
        <f t="shared" si="40"/>
        <v>0</v>
      </c>
      <c r="H99" s="24">
        <f t="shared" si="40"/>
        <v>4</v>
      </c>
      <c r="I99" s="24">
        <f t="shared" si="40"/>
        <v>0</v>
      </c>
      <c r="J99" s="24">
        <f t="shared" si="40"/>
        <v>2</v>
      </c>
      <c r="K99" s="24">
        <f t="shared" si="40"/>
        <v>0</v>
      </c>
      <c r="L99" s="24">
        <f t="shared" si="40"/>
        <v>0</v>
      </c>
      <c r="M99" s="24">
        <f t="shared" si="38"/>
        <v>6</v>
      </c>
      <c r="N99" s="24">
        <f>N91+N92+N97</f>
        <v>18</v>
      </c>
      <c r="O99" s="67">
        <f t="shared" si="36"/>
        <v>0.25</v>
      </c>
      <c r="P99" s="24">
        <f>P91+P92+P97</f>
        <v>1</v>
      </c>
      <c r="Q99" s="24">
        <f>Q91+Q92+Q97</f>
        <v>1</v>
      </c>
      <c r="R99" s="132"/>
    </row>
    <row r="100" spans="1:18" x14ac:dyDescent="0.55000000000000004">
      <c r="A100" s="17" t="s">
        <v>115</v>
      </c>
      <c r="B100" s="13">
        <f>C100+D100</f>
        <v>70</v>
      </c>
      <c r="C100" s="21">
        <v>9</v>
      </c>
      <c r="D100" s="21">
        <v>61</v>
      </c>
      <c r="E100" s="66">
        <f t="shared" si="35"/>
        <v>0.87142857142857144</v>
      </c>
      <c r="F100" s="21">
        <v>0</v>
      </c>
      <c r="G100" s="21">
        <v>5</v>
      </c>
      <c r="H100" s="21">
        <v>6</v>
      </c>
      <c r="I100" s="21">
        <v>0</v>
      </c>
      <c r="J100" s="21">
        <v>5</v>
      </c>
      <c r="K100" s="21">
        <v>0</v>
      </c>
      <c r="L100" s="21">
        <v>0</v>
      </c>
      <c r="M100" s="13">
        <f t="shared" si="38"/>
        <v>16</v>
      </c>
      <c r="N100" s="21">
        <v>51</v>
      </c>
      <c r="O100" s="66">
        <f t="shared" si="36"/>
        <v>0.23880597014925373</v>
      </c>
      <c r="P100" s="21">
        <v>1</v>
      </c>
      <c r="Q100" s="21">
        <v>2</v>
      </c>
      <c r="R100" s="77"/>
    </row>
    <row r="101" spans="1:18" x14ac:dyDescent="0.55000000000000004">
      <c r="A101" s="18" t="s">
        <v>116</v>
      </c>
      <c r="B101" s="13">
        <f t="shared" ref="B101:B106" si="41">C101+D101</f>
        <v>1</v>
      </c>
      <c r="C101" s="21">
        <v>0</v>
      </c>
      <c r="D101" s="21">
        <v>1</v>
      </c>
      <c r="E101" s="66">
        <f t="shared" si="35"/>
        <v>1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13">
        <f t="shared" si="38"/>
        <v>0</v>
      </c>
      <c r="N101" s="21">
        <v>1</v>
      </c>
      <c r="O101" s="66">
        <v>0</v>
      </c>
      <c r="P101" s="21">
        <v>0</v>
      </c>
      <c r="Q101" s="21">
        <v>0</v>
      </c>
      <c r="R101" s="77"/>
    </row>
    <row r="102" spans="1:18" s="1" customFormat="1" x14ac:dyDescent="0.55000000000000004">
      <c r="A102" s="8" t="s">
        <v>235</v>
      </c>
      <c r="B102" s="13">
        <f t="shared" si="41"/>
        <v>0</v>
      </c>
      <c r="C102" s="20">
        <v>0</v>
      </c>
      <c r="D102" s="19">
        <v>0</v>
      </c>
      <c r="E102" s="66" t="e">
        <f t="shared" si="35"/>
        <v>#DIV/0!</v>
      </c>
      <c r="F102" s="20">
        <v>0</v>
      </c>
      <c r="G102" s="20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3">
        <f t="shared" si="38"/>
        <v>0</v>
      </c>
      <c r="N102" s="19">
        <v>0</v>
      </c>
      <c r="O102" s="66" t="e">
        <f t="shared" si="36"/>
        <v>#DIV/0!</v>
      </c>
      <c r="P102" s="19">
        <v>0</v>
      </c>
      <c r="Q102" s="19">
        <v>0</v>
      </c>
      <c r="R102" s="53"/>
    </row>
    <row r="103" spans="1:18" x14ac:dyDescent="0.55000000000000004">
      <c r="A103" s="8" t="s">
        <v>118</v>
      </c>
      <c r="B103" s="13">
        <f t="shared" si="41"/>
        <v>82</v>
      </c>
      <c r="C103" s="20">
        <v>11</v>
      </c>
      <c r="D103" s="19">
        <v>71</v>
      </c>
      <c r="E103" s="66">
        <f t="shared" si="35"/>
        <v>0.86585365853658536</v>
      </c>
      <c r="F103" s="20">
        <v>0</v>
      </c>
      <c r="G103" s="20">
        <v>7</v>
      </c>
      <c r="H103" s="19">
        <v>9</v>
      </c>
      <c r="I103" s="19">
        <v>0</v>
      </c>
      <c r="J103" s="19">
        <v>6</v>
      </c>
      <c r="K103" s="19">
        <v>0</v>
      </c>
      <c r="L103" s="19">
        <v>2</v>
      </c>
      <c r="M103" s="13">
        <f t="shared" si="38"/>
        <v>24</v>
      </c>
      <c r="N103" s="19">
        <v>57</v>
      </c>
      <c r="O103" s="66">
        <f t="shared" si="36"/>
        <v>0.29629629629629628</v>
      </c>
      <c r="P103" s="19">
        <v>1</v>
      </c>
      <c r="Q103" s="19">
        <v>0</v>
      </c>
      <c r="R103" s="77"/>
    </row>
    <row r="104" spans="1:18" x14ac:dyDescent="0.55000000000000004">
      <c r="A104" s="8" t="s">
        <v>119</v>
      </c>
      <c r="B104" s="13">
        <f t="shared" si="41"/>
        <v>20</v>
      </c>
      <c r="C104" s="20">
        <v>3</v>
      </c>
      <c r="D104" s="19">
        <v>17</v>
      </c>
      <c r="E104" s="66">
        <f t="shared" si="35"/>
        <v>0.85</v>
      </c>
      <c r="F104" s="20">
        <v>0</v>
      </c>
      <c r="G104" s="20">
        <v>2</v>
      </c>
      <c r="H104" s="19">
        <v>2</v>
      </c>
      <c r="I104" s="19">
        <v>0</v>
      </c>
      <c r="J104" s="19">
        <v>1</v>
      </c>
      <c r="K104" s="19">
        <v>0</v>
      </c>
      <c r="L104" s="19">
        <v>0</v>
      </c>
      <c r="M104" s="13">
        <f t="shared" si="38"/>
        <v>5</v>
      </c>
      <c r="N104" s="19">
        <v>15</v>
      </c>
      <c r="O104" s="66">
        <f t="shared" si="36"/>
        <v>0.25</v>
      </c>
      <c r="P104" s="19">
        <v>0</v>
      </c>
      <c r="Q104" s="19">
        <v>0</v>
      </c>
      <c r="R104" s="77"/>
    </row>
    <row r="105" spans="1:18" x14ac:dyDescent="0.55000000000000004">
      <c r="A105" s="12" t="s">
        <v>121</v>
      </c>
      <c r="B105" s="13">
        <f t="shared" si="41"/>
        <v>12</v>
      </c>
      <c r="C105" s="14">
        <v>8</v>
      </c>
      <c r="D105" s="13">
        <v>4</v>
      </c>
      <c r="E105" s="66">
        <f t="shared" si="35"/>
        <v>0.33333333333333331</v>
      </c>
      <c r="F105" s="14">
        <v>0</v>
      </c>
      <c r="G105" s="14">
        <v>2</v>
      </c>
      <c r="H105" s="13">
        <v>1</v>
      </c>
      <c r="I105" s="13">
        <v>0</v>
      </c>
      <c r="J105" s="13">
        <v>3</v>
      </c>
      <c r="K105" s="13">
        <v>0</v>
      </c>
      <c r="L105" s="13">
        <v>1</v>
      </c>
      <c r="M105" s="13">
        <f t="shared" si="38"/>
        <v>7</v>
      </c>
      <c r="N105" s="13">
        <v>5</v>
      </c>
      <c r="O105" s="66">
        <f t="shared" si="36"/>
        <v>0.58333333333333337</v>
      </c>
      <c r="P105" s="13">
        <v>0</v>
      </c>
      <c r="Q105" s="13">
        <v>0</v>
      </c>
      <c r="R105" s="77"/>
    </row>
    <row r="106" spans="1:18" x14ac:dyDescent="0.55000000000000004">
      <c r="A106" s="131" t="s">
        <v>122</v>
      </c>
      <c r="B106" s="13">
        <f t="shared" si="41"/>
        <v>1</v>
      </c>
      <c r="C106" s="14">
        <v>1</v>
      </c>
      <c r="D106" s="13">
        <v>0</v>
      </c>
      <c r="E106" s="66">
        <f t="shared" si="35"/>
        <v>0</v>
      </c>
      <c r="F106" s="14">
        <v>0</v>
      </c>
      <c r="G106" s="14">
        <v>0</v>
      </c>
      <c r="H106" s="14">
        <v>0</v>
      </c>
      <c r="I106" s="14">
        <v>0</v>
      </c>
      <c r="J106" s="13">
        <v>1</v>
      </c>
      <c r="K106" s="13">
        <v>0</v>
      </c>
      <c r="L106" s="13">
        <v>0</v>
      </c>
      <c r="M106" s="13">
        <f t="shared" si="38"/>
        <v>1</v>
      </c>
      <c r="N106" s="13">
        <v>0</v>
      </c>
      <c r="O106" s="66">
        <f t="shared" si="36"/>
        <v>1</v>
      </c>
      <c r="P106" s="13">
        <v>0</v>
      </c>
      <c r="Q106" s="13">
        <v>0</v>
      </c>
      <c r="R106" s="77"/>
    </row>
    <row r="107" spans="1:18" s="133" customFormat="1" x14ac:dyDescent="0.55000000000000004">
      <c r="A107" s="46" t="s">
        <v>46</v>
      </c>
      <c r="B107" s="24">
        <f>C107+D107</f>
        <v>82</v>
      </c>
      <c r="C107" s="24">
        <f>C100+C105</f>
        <v>17</v>
      </c>
      <c r="D107" s="24">
        <f>D100+D105</f>
        <v>65</v>
      </c>
      <c r="E107" s="67">
        <f t="shared" si="35"/>
        <v>0.79268292682926833</v>
      </c>
      <c r="F107" s="24">
        <f t="shared" ref="F107:L107" si="42">F100+F105</f>
        <v>0</v>
      </c>
      <c r="G107" s="24">
        <f t="shared" si="42"/>
        <v>7</v>
      </c>
      <c r="H107" s="24">
        <f t="shared" si="42"/>
        <v>7</v>
      </c>
      <c r="I107" s="24">
        <f t="shared" si="42"/>
        <v>0</v>
      </c>
      <c r="J107" s="24">
        <f t="shared" si="42"/>
        <v>8</v>
      </c>
      <c r="K107" s="24"/>
      <c r="L107" s="24">
        <f t="shared" si="42"/>
        <v>1</v>
      </c>
      <c r="M107" s="24">
        <f>F107+G107+H107+I107+J107+L107</f>
        <v>23</v>
      </c>
      <c r="N107" s="24">
        <f>N100+N105</f>
        <v>56</v>
      </c>
      <c r="O107" s="67">
        <f t="shared" si="36"/>
        <v>0.29113924050632911</v>
      </c>
      <c r="P107" s="24">
        <f>P100+P105</f>
        <v>1</v>
      </c>
      <c r="Q107" s="24">
        <f>Q100+Q105</f>
        <v>2</v>
      </c>
      <c r="R107" s="132"/>
    </row>
    <row r="108" spans="1:18" x14ac:dyDescent="0.55000000000000004">
      <c r="A108" s="5" t="s">
        <v>236</v>
      </c>
      <c r="B108" s="13">
        <f t="shared" si="39"/>
        <v>0</v>
      </c>
      <c r="C108" s="14">
        <v>0</v>
      </c>
      <c r="D108" s="13">
        <v>0</v>
      </c>
      <c r="E108" s="66" t="e">
        <f t="shared" si="35"/>
        <v>#DIV/0!</v>
      </c>
      <c r="F108" s="14">
        <v>0</v>
      </c>
      <c r="G108" s="14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f t="shared" si="38"/>
        <v>0</v>
      </c>
      <c r="N108" s="13">
        <v>0</v>
      </c>
      <c r="O108" s="66" t="e">
        <f t="shared" si="36"/>
        <v>#DIV/0!</v>
      </c>
      <c r="P108" s="13">
        <v>0</v>
      </c>
      <c r="Q108" s="13">
        <v>0</v>
      </c>
      <c r="R108" s="77"/>
    </row>
    <row r="109" spans="1:18" x14ac:dyDescent="0.55000000000000004">
      <c r="A109" s="5" t="s">
        <v>124</v>
      </c>
      <c r="B109" s="13">
        <v>35</v>
      </c>
      <c r="C109" s="14">
        <v>4</v>
      </c>
      <c r="D109" s="13">
        <v>31</v>
      </c>
      <c r="E109" s="66">
        <f t="shared" si="35"/>
        <v>0.88571428571428568</v>
      </c>
      <c r="F109" s="14">
        <v>0</v>
      </c>
      <c r="G109" s="14">
        <v>3</v>
      </c>
      <c r="H109" s="13">
        <v>3</v>
      </c>
      <c r="I109" s="13">
        <v>0</v>
      </c>
      <c r="J109" s="13">
        <v>2</v>
      </c>
      <c r="K109" s="13">
        <v>0</v>
      </c>
      <c r="L109" s="13">
        <v>1</v>
      </c>
      <c r="M109" s="13">
        <f t="shared" si="38"/>
        <v>9</v>
      </c>
      <c r="N109" s="13">
        <v>23</v>
      </c>
      <c r="O109" s="66">
        <f t="shared" si="36"/>
        <v>0.28125</v>
      </c>
      <c r="P109" s="13">
        <v>2</v>
      </c>
      <c r="Q109" s="13">
        <v>1</v>
      </c>
      <c r="R109" s="77"/>
    </row>
    <row r="110" spans="1:18" x14ac:dyDescent="0.55000000000000004">
      <c r="A110" s="5" t="s">
        <v>125</v>
      </c>
      <c r="B110" s="13">
        <f t="shared" si="39"/>
        <v>0</v>
      </c>
      <c r="C110" s="14">
        <v>0</v>
      </c>
      <c r="D110" s="13">
        <v>0</v>
      </c>
      <c r="E110" s="66" t="e">
        <f t="shared" si="35"/>
        <v>#DIV/0!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3">
        <f t="shared" si="38"/>
        <v>0</v>
      </c>
      <c r="N110" s="13">
        <v>0</v>
      </c>
      <c r="O110" s="66" t="e">
        <f t="shared" si="36"/>
        <v>#DIV/0!</v>
      </c>
      <c r="P110" s="13">
        <v>0</v>
      </c>
      <c r="Q110" s="13">
        <v>0</v>
      </c>
      <c r="R110" s="77"/>
    </row>
    <row r="111" spans="1:18" x14ac:dyDescent="0.55000000000000004">
      <c r="A111" s="5" t="s">
        <v>126</v>
      </c>
      <c r="B111" s="13">
        <v>6</v>
      </c>
      <c r="C111" s="14">
        <v>2</v>
      </c>
      <c r="D111" s="13">
        <v>4</v>
      </c>
      <c r="E111" s="66">
        <f t="shared" si="35"/>
        <v>0.66666666666666663</v>
      </c>
      <c r="F111" s="14">
        <v>0</v>
      </c>
      <c r="G111" s="14">
        <v>1</v>
      </c>
      <c r="H111" s="13">
        <v>2</v>
      </c>
      <c r="I111" s="13">
        <v>0</v>
      </c>
      <c r="J111" s="13">
        <v>0</v>
      </c>
      <c r="K111" s="13">
        <v>0</v>
      </c>
      <c r="L111" s="13">
        <v>1</v>
      </c>
      <c r="M111" s="13">
        <f t="shared" si="38"/>
        <v>4</v>
      </c>
      <c r="N111" s="13">
        <v>2</v>
      </c>
      <c r="O111" s="66">
        <f t="shared" si="36"/>
        <v>0.66666666666666663</v>
      </c>
      <c r="P111" s="13">
        <v>0</v>
      </c>
      <c r="Q111" s="13">
        <v>0</v>
      </c>
      <c r="R111" s="77"/>
    </row>
    <row r="112" spans="1:18" s="133" customFormat="1" x14ac:dyDescent="0.55000000000000004">
      <c r="A112" s="42" t="s">
        <v>50</v>
      </c>
      <c r="B112" s="26">
        <f t="shared" si="39"/>
        <v>41</v>
      </c>
      <c r="C112" s="26">
        <f>SUM(C108:C111)</f>
        <v>6</v>
      </c>
      <c r="D112" s="26">
        <f>SUM(D108:D111)</f>
        <v>35</v>
      </c>
      <c r="E112" s="68">
        <f t="shared" si="35"/>
        <v>0.85365853658536583</v>
      </c>
      <c r="F112" s="26">
        <f>SUM(F108:F111)</f>
        <v>0</v>
      </c>
      <c r="G112" s="26">
        <f t="shared" ref="G112:L112" si="43">SUM(G108:G111)</f>
        <v>4</v>
      </c>
      <c r="H112" s="26">
        <f t="shared" si="43"/>
        <v>5</v>
      </c>
      <c r="I112" s="26">
        <f t="shared" si="43"/>
        <v>0</v>
      </c>
      <c r="J112" s="26">
        <f t="shared" si="43"/>
        <v>2</v>
      </c>
      <c r="K112" s="26">
        <f t="shared" si="43"/>
        <v>0</v>
      </c>
      <c r="L112" s="26">
        <f t="shared" si="43"/>
        <v>2</v>
      </c>
      <c r="M112" s="26">
        <f t="shared" si="38"/>
        <v>13</v>
      </c>
      <c r="N112" s="26">
        <f t="shared" ref="N112" si="44">SUM(N108:N111)</f>
        <v>25</v>
      </c>
      <c r="O112" s="68">
        <f t="shared" si="36"/>
        <v>0.34210526315789475</v>
      </c>
      <c r="P112" s="26">
        <f>SUM(P108:P111)</f>
        <v>2</v>
      </c>
      <c r="Q112" s="26">
        <f>SUM(Q108:Q111)</f>
        <v>1</v>
      </c>
      <c r="R112" s="132"/>
    </row>
    <row r="113" spans="1:18" s="133" customFormat="1" x14ac:dyDescent="0.55000000000000004">
      <c r="A113" s="47" t="s">
        <v>127</v>
      </c>
      <c r="B113" s="24">
        <f t="shared" si="39"/>
        <v>149</v>
      </c>
      <c r="C113" s="24">
        <f>C99+C107+C112</f>
        <v>27</v>
      </c>
      <c r="D113" s="24">
        <f>D99+D107+D112</f>
        <v>122</v>
      </c>
      <c r="E113" s="67">
        <f t="shared" si="35"/>
        <v>0.81879194630872487</v>
      </c>
      <c r="F113" s="48">
        <f t="shared" ref="F113:L113" si="45">F99+F107+F112</f>
        <v>0</v>
      </c>
      <c r="G113" s="48">
        <f t="shared" si="45"/>
        <v>11</v>
      </c>
      <c r="H113" s="48">
        <f t="shared" si="45"/>
        <v>16</v>
      </c>
      <c r="I113" s="48">
        <f t="shared" si="45"/>
        <v>0</v>
      </c>
      <c r="J113" s="48">
        <f t="shared" si="45"/>
        <v>12</v>
      </c>
      <c r="K113" s="48">
        <f t="shared" si="45"/>
        <v>0</v>
      </c>
      <c r="L113" s="48">
        <f t="shared" si="45"/>
        <v>3</v>
      </c>
      <c r="M113" s="24">
        <f t="shared" si="38"/>
        <v>42</v>
      </c>
      <c r="N113" s="24">
        <f>N99+N107+N112</f>
        <v>99</v>
      </c>
      <c r="O113" s="67">
        <f t="shared" si="36"/>
        <v>0.2978723404255319</v>
      </c>
      <c r="P113" s="24">
        <f>P99+P107+P112</f>
        <v>4</v>
      </c>
      <c r="Q113" s="24">
        <f>Q99+Q107+Q112</f>
        <v>4</v>
      </c>
      <c r="R113" s="132"/>
    </row>
    <row r="114" spans="1:18" ht="18.3" x14ac:dyDescent="0.55000000000000004">
      <c r="A114" s="56" t="s">
        <v>128</v>
      </c>
      <c r="B114" s="13"/>
      <c r="C114" s="36"/>
      <c r="D114" s="26"/>
      <c r="E114" s="66"/>
      <c r="F114" s="36"/>
      <c r="G114" s="36"/>
      <c r="H114" s="26"/>
      <c r="I114" s="26"/>
      <c r="J114" s="26"/>
      <c r="K114" s="26"/>
      <c r="L114" s="26"/>
      <c r="M114" s="13"/>
      <c r="N114" s="26"/>
      <c r="O114" s="66"/>
      <c r="P114" s="26"/>
      <c r="Q114" s="26"/>
      <c r="R114" s="77"/>
    </row>
    <row r="115" spans="1:18" x14ac:dyDescent="0.55000000000000004">
      <c r="A115" s="5" t="s">
        <v>129</v>
      </c>
      <c r="B115" s="13">
        <f>C115+D115</f>
        <v>9</v>
      </c>
      <c r="C115" s="13">
        <v>1</v>
      </c>
      <c r="D115" s="13">
        <v>8</v>
      </c>
      <c r="E115" s="66">
        <f t="shared" ref="E115:E200" si="46">D115/B115</f>
        <v>0.88888888888888884</v>
      </c>
      <c r="F115" s="13">
        <v>0</v>
      </c>
      <c r="G115" s="13">
        <v>0</v>
      </c>
      <c r="H115" s="13">
        <v>0</v>
      </c>
      <c r="I115" s="13">
        <v>0</v>
      </c>
      <c r="J115" s="13">
        <v>1</v>
      </c>
      <c r="K115" s="13">
        <v>0</v>
      </c>
      <c r="L115" s="13">
        <v>2</v>
      </c>
      <c r="M115" s="13">
        <f t="shared" si="38"/>
        <v>3</v>
      </c>
      <c r="N115" s="13">
        <v>5</v>
      </c>
      <c r="O115" s="66">
        <f t="shared" ref="O115:O197" si="47">M115/(M115+N115)</f>
        <v>0.375</v>
      </c>
      <c r="P115" s="13">
        <v>1</v>
      </c>
      <c r="Q115" s="13">
        <v>0</v>
      </c>
      <c r="R115" s="77"/>
    </row>
    <row r="116" spans="1:18" x14ac:dyDescent="0.55000000000000004">
      <c r="A116" s="8" t="s">
        <v>130</v>
      </c>
      <c r="B116" s="13">
        <f>C116+D116</f>
        <v>7</v>
      </c>
      <c r="C116" s="20">
        <v>1</v>
      </c>
      <c r="D116" s="19">
        <v>6</v>
      </c>
      <c r="E116" s="66">
        <f>D116/B116</f>
        <v>0.8571428571428571</v>
      </c>
      <c r="F116" s="20">
        <v>0</v>
      </c>
      <c r="G116" s="20">
        <v>0</v>
      </c>
      <c r="H116" s="19">
        <v>0</v>
      </c>
      <c r="I116" s="19">
        <v>0</v>
      </c>
      <c r="J116" s="19">
        <v>1</v>
      </c>
      <c r="K116" s="19">
        <v>0</v>
      </c>
      <c r="L116" s="19">
        <v>1</v>
      </c>
      <c r="M116" s="13">
        <f>SUM(F116:L116)</f>
        <v>2</v>
      </c>
      <c r="N116" s="19">
        <v>4</v>
      </c>
      <c r="O116" s="66">
        <f>M116/(M116+N116)</f>
        <v>0.33333333333333331</v>
      </c>
      <c r="P116" s="19">
        <v>1</v>
      </c>
      <c r="Q116" s="19">
        <v>0</v>
      </c>
      <c r="R116" s="77"/>
    </row>
    <row r="117" spans="1:18" x14ac:dyDescent="0.55000000000000004">
      <c r="A117" s="8" t="s">
        <v>131</v>
      </c>
      <c r="B117" s="13">
        <f t="shared" ref="B117:B129" si="48">C117+D117</f>
        <v>2</v>
      </c>
      <c r="C117" s="20">
        <v>0</v>
      </c>
      <c r="D117" s="19">
        <v>2</v>
      </c>
      <c r="E117" s="66">
        <f t="shared" si="46"/>
        <v>1</v>
      </c>
      <c r="F117" s="20">
        <v>0</v>
      </c>
      <c r="G117" s="20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1</v>
      </c>
      <c r="M117" s="13">
        <f t="shared" si="38"/>
        <v>1</v>
      </c>
      <c r="N117" s="19">
        <v>1</v>
      </c>
      <c r="O117" s="66">
        <f t="shared" si="47"/>
        <v>0.5</v>
      </c>
      <c r="P117" s="19">
        <v>0</v>
      </c>
      <c r="Q117" s="19">
        <v>0</v>
      </c>
      <c r="R117" s="77"/>
    </row>
    <row r="118" spans="1:18" x14ac:dyDescent="0.55000000000000004">
      <c r="A118" s="137" t="s">
        <v>132</v>
      </c>
      <c r="B118" s="13">
        <f t="shared" si="48"/>
        <v>2</v>
      </c>
      <c r="C118" s="41">
        <v>0</v>
      </c>
      <c r="D118" s="41">
        <v>2</v>
      </c>
      <c r="E118" s="138">
        <f t="shared" si="46"/>
        <v>1</v>
      </c>
      <c r="F118" s="41">
        <v>0</v>
      </c>
      <c r="G118" s="41">
        <v>0</v>
      </c>
      <c r="H118" s="41">
        <v>0</v>
      </c>
      <c r="I118" s="41">
        <v>0</v>
      </c>
      <c r="J118" s="41">
        <v>0</v>
      </c>
      <c r="K118" s="41">
        <v>0</v>
      </c>
      <c r="L118" s="41">
        <f t="shared" ref="L118:L120" si="49">SUM(F118:K118)</f>
        <v>0</v>
      </c>
      <c r="M118" s="13">
        <f t="shared" si="38"/>
        <v>0</v>
      </c>
      <c r="N118" s="19">
        <v>1</v>
      </c>
      <c r="O118" s="66">
        <f t="shared" si="47"/>
        <v>0</v>
      </c>
      <c r="P118" s="41">
        <v>1</v>
      </c>
      <c r="Q118" s="139">
        <v>0</v>
      </c>
      <c r="R118" s="77"/>
    </row>
    <row r="119" spans="1:18" x14ac:dyDescent="0.55000000000000004">
      <c r="A119" s="97" t="s">
        <v>133</v>
      </c>
      <c r="B119" s="13">
        <f t="shared" si="48"/>
        <v>1</v>
      </c>
      <c r="C119" s="41">
        <v>0</v>
      </c>
      <c r="D119" s="41">
        <v>1</v>
      </c>
      <c r="E119" s="138">
        <f t="shared" si="46"/>
        <v>1</v>
      </c>
      <c r="F119" s="41">
        <v>0</v>
      </c>
      <c r="G119" s="41">
        <v>0</v>
      </c>
      <c r="H119" s="41">
        <v>0</v>
      </c>
      <c r="I119" s="41">
        <v>0</v>
      </c>
      <c r="J119" s="41">
        <v>0</v>
      </c>
      <c r="K119" s="41">
        <v>0</v>
      </c>
      <c r="L119" s="41">
        <v>0</v>
      </c>
      <c r="M119" s="13">
        <f t="shared" si="38"/>
        <v>0</v>
      </c>
      <c r="N119" s="19">
        <v>1</v>
      </c>
      <c r="O119" s="66">
        <f t="shared" si="47"/>
        <v>0</v>
      </c>
      <c r="P119" s="41">
        <v>0</v>
      </c>
      <c r="Q119" s="139">
        <v>0</v>
      </c>
      <c r="R119" s="77"/>
    </row>
    <row r="120" spans="1:18" x14ac:dyDescent="0.55000000000000004">
      <c r="A120" s="97" t="s">
        <v>134</v>
      </c>
      <c r="B120" s="13">
        <f t="shared" si="48"/>
        <v>1</v>
      </c>
      <c r="C120" s="41">
        <v>0</v>
      </c>
      <c r="D120" s="41">
        <v>1</v>
      </c>
      <c r="E120" s="138">
        <f t="shared" si="46"/>
        <v>1</v>
      </c>
      <c r="F120" s="41">
        <v>0</v>
      </c>
      <c r="G120" s="41">
        <v>0</v>
      </c>
      <c r="H120" s="41">
        <v>0</v>
      </c>
      <c r="I120" s="41">
        <v>0</v>
      </c>
      <c r="J120" s="41">
        <v>0</v>
      </c>
      <c r="K120" s="41">
        <v>0</v>
      </c>
      <c r="L120" s="41">
        <f t="shared" si="49"/>
        <v>0</v>
      </c>
      <c r="M120" s="13">
        <f t="shared" si="38"/>
        <v>0</v>
      </c>
      <c r="N120" s="19">
        <v>1</v>
      </c>
      <c r="O120" s="66">
        <f t="shared" si="47"/>
        <v>0</v>
      </c>
      <c r="P120" s="41">
        <v>1</v>
      </c>
      <c r="Q120" s="139">
        <v>0</v>
      </c>
      <c r="R120" s="77"/>
    </row>
    <row r="121" spans="1:18" s="1" customFormat="1" x14ac:dyDescent="0.55000000000000004">
      <c r="A121" s="5" t="s">
        <v>135</v>
      </c>
      <c r="B121" s="13">
        <f t="shared" si="48"/>
        <v>0</v>
      </c>
      <c r="C121" s="13">
        <v>0</v>
      </c>
      <c r="D121" s="13">
        <v>0</v>
      </c>
      <c r="E121" s="66" t="e">
        <f t="shared" si="46"/>
        <v>#DIV/0!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f t="shared" si="38"/>
        <v>0</v>
      </c>
      <c r="N121" s="13">
        <v>0</v>
      </c>
      <c r="O121" s="66" t="e">
        <f t="shared" si="47"/>
        <v>#DIV/0!</v>
      </c>
      <c r="P121" s="13">
        <v>0</v>
      </c>
      <c r="Q121" s="13">
        <v>0</v>
      </c>
      <c r="R121" s="53"/>
    </row>
    <row r="122" spans="1:18" x14ac:dyDescent="0.55000000000000004">
      <c r="A122" s="8" t="s">
        <v>136</v>
      </c>
      <c r="B122" s="13">
        <f t="shared" si="48"/>
        <v>0</v>
      </c>
      <c r="C122" s="20">
        <v>0</v>
      </c>
      <c r="D122" s="19">
        <v>0</v>
      </c>
      <c r="E122" s="66" t="e">
        <f t="shared" si="46"/>
        <v>#DIV/0!</v>
      </c>
      <c r="F122" s="20">
        <v>0</v>
      </c>
      <c r="G122" s="20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3">
        <f t="shared" si="38"/>
        <v>0</v>
      </c>
      <c r="N122" s="19">
        <v>0</v>
      </c>
      <c r="O122" s="66" t="e">
        <f t="shared" si="47"/>
        <v>#DIV/0!</v>
      </c>
      <c r="P122" s="19">
        <v>0</v>
      </c>
      <c r="Q122" s="19">
        <v>0</v>
      </c>
      <c r="R122" s="77"/>
    </row>
    <row r="123" spans="1:18" x14ac:dyDescent="0.55000000000000004">
      <c r="A123" s="17" t="s">
        <v>137</v>
      </c>
      <c r="B123" s="13">
        <f t="shared" si="48"/>
        <v>5</v>
      </c>
      <c r="C123" s="14">
        <v>0</v>
      </c>
      <c r="D123" s="13">
        <v>5</v>
      </c>
      <c r="E123" s="66">
        <f>D123/B123</f>
        <v>1</v>
      </c>
      <c r="F123" s="59">
        <v>0</v>
      </c>
      <c r="G123" s="59">
        <v>0</v>
      </c>
      <c r="H123" s="59">
        <v>0</v>
      </c>
      <c r="I123" s="59">
        <v>0</v>
      </c>
      <c r="J123" s="59">
        <v>0</v>
      </c>
      <c r="K123" s="59">
        <v>0</v>
      </c>
      <c r="L123" s="14">
        <v>0</v>
      </c>
      <c r="M123" s="13">
        <f t="shared" si="38"/>
        <v>0</v>
      </c>
      <c r="N123" s="13">
        <v>2</v>
      </c>
      <c r="O123" s="66">
        <f t="shared" si="47"/>
        <v>0</v>
      </c>
      <c r="P123" s="13">
        <v>2</v>
      </c>
      <c r="Q123" s="13">
        <v>1</v>
      </c>
      <c r="R123" s="77"/>
    </row>
    <row r="124" spans="1:18" ht="12.75" customHeight="1" x14ac:dyDescent="0.55000000000000004">
      <c r="A124" s="97" t="s">
        <v>138</v>
      </c>
      <c r="B124" s="13">
        <f t="shared" si="48"/>
        <v>0</v>
      </c>
      <c r="C124" s="41">
        <v>0</v>
      </c>
      <c r="D124" s="41">
        <v>0</v>
      </c>
      <c r="E124" s="138" t="e">
        <f t="shared" ref="E124:E126" si="50">D124/B124</f>
        <v>#DIV/0!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f t="shared" ref="L124:L126" si="51">SUM(F124:K124)</f>
        <v>0</v>
      </c>
      <c r="M124" s="13">
        <f t="shared" si="38"/>
        <v>0</v>
      </c>
      <c r="N124" s="13">
        <v>0</v>
      </c>
      <c r="O124" s="66" t="e">
        <f t="shared" si="47"/>
        <v>#DIV/0!</v>
      </c>
      <c r="P124" s="41">
        <v>0</v>
      </c>
      <c r="Q124" s="139">
        <v>0</v>
      </c>
      <c r="R124" s="77"/>
    </row>
    <row r="125" spans="1:18" ht="12.75" customHeight="1" x14ac:dyDescent="0.55000000000000004">
      <c r="A125" s="97" t="s">
        <v>139</v>
      </c>
      <c r="B125" s="13">
        <f t="shared" si="48"/>
        <v>0</v>
      </c>
      <c r="C125" s="41">
        <v>0</v>
      </c>
      <c r="D125" s="41">
        <v>0</v>
      </c>
      <c r="E125" s="138" t="e">
        <f t="shared" si="50"/>
        <v>#DIV/0!</v>
      </c>
      <c r="F125" s="41">
        <v>0</v>
      </c>
      <c r="G125" s="41">
        <v>0</v>
      </c>
      <c r="H125" s="41">
        <v>0</v>
      </c>
      <c r="I125" s="41">
        <v>0</v>
      </c>
      <c r="J125" s="41">
        <v>0</v>
      </c>
      <c r="K125" s="41">
        <v>0</v>
      </c>
      <c r="L125" s="41">
        <f t="shared" si="51"/>
        <v>0</v>
      </c>
      <c r="M125" s="13">
        <f t="shared" si="38"/>
        <v>0</v>
      </c>
      <c r="N125" s="13">
        <v>0</v>
      </c>
      <c r="O125" s="66" t="e">
        <f t="shared" si="47"/>
        <v>#DIV/0!</v>
      </c>
      <c r="P125" s="41">
        <v>0</v>
      </c>
      <c r="Q125" s="139">
        <v>0</v>
      </c>
      <c r="R125" s="77"/>
    </row>
    <row r="126" spans="1:18" ht="12.75" customHeight="1" x14ac:dyDescent="0.55000000000000004">
      <c r="A126" s="97" t="s">
        <v>140</v>
      </c>
      <c r="B126" s="13">
        <f t="shared" si="48"/>
        <v>0</v>
      </c>
      <c r="C126" s="41">
        <v>0</v>
      </c>
      <c r="D126" s="41">
        <v>0</v>
      </c>
      <c r="E126" s="138" t="e">
        <f t="shared" si="50"/>
        <v>#DIV/0!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>
        <f t="shared" si="51"/>
        <v>0</v>
      </c>
      <c r="M126" s="13">
        <f t="shared" si="38"/>
        <v>0</v>
      </c>
      <c r="N126" s="13">
        <v>0</v>
      </c>
      <c r="O126" s="66" t="e">
        <f t="shared" si="47"/>
        <v>#DIV/0!</v>
      </c>
      <c r="P126" s="41">
        <v>0</v>
      </c>
      <c r="Q126" s="139">
        <v>0</v>
      </c>
      <c r="R126" s="77"/>
    </row>
    <row r="127" spans="1:18" s="1" customFormat="1" x14ac:dyDescent="0.55000000000000004">
      <c r="A127" s="5" t="s">
        <v>141</v>
      </c>
      <c r="B127" s="13">
        <f t="shared" si="48"/>
        <v>0</v>
      </c>
      <c r="C127" s="14">
        <v>0</v>
      </c>
      <c r="D127" s="13">
        <v>0</v>
      </c>
      <c r="E127" s="66" t="e">
        <f t="shared" si="46"/>
        <v>#DIV/0!</v>
      </c>
      <c r="F127" s="14">
        <v>0</v>
      </c>
      <c r="G127" s="14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f t="shared" si="38"/>
        <v>0</v>
      </c>
      <c r="N127" s="13">
        <v>0</v>
      </c>
      <c r="O127" s="66" t="e">
        <f t="shared" si="47"/>
        <v>#DIV/0!</v>
      </c>
      <c r="P127" s="13">
        <v>0</v>
      </c>
      <c r="Q127" s="13">
        <v>0</v>
      </c>
      <c r="R127" s="53"/>
    </row>
    <row r="128" spans="1:18" x14ac:dyDescent="0.55000000000000004">
      <c r="A128" s="5" t="s">
        <v>142</v>
      </c>
      <c r="B128" s="13">
        <f t="shared" si="48"/>
        <v>3</v>
      </c>
      <c r="C128" s="14">
        <v>1</v>
      </c>
      <c r="D128" s="13">
        <v>2</v>
      </c>
      <c r="E128" s="66">
        <f t="shared" si="46"/>
        <v>0.66666666666666663</v>
      </c>
      <c r="F128" s="14">
        <v>0</v>
      </c>
      <c r="G128" s="14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f t="shared" si="38"/>
        <v>0</v>
      </c>
      <c r="N128" s="13">
        <v>3</v>
      </c>
      <c r="O128" s="66">
        <f t="shared" si="47"/>
        <v>0</v>
      </c>
      <c r="P128" s="13">
        <v>0</v>
      </c>
      <c r="Q128" s="13">
        <v>0</v>
      </c>
      <c r="R128" s="77"/>
    </row>
    <row r="129" spans="1:19" x14ac:dyDescent="0.55000000000000004">
      <c r="A129" s="38" t="s">
        <v>145</v>
      </c>
      <c r="B129" s="13">
        <f t="shared" si="48"/>
        <v>5</v>
      </c>
      <c r="C129" s="14">
        <v>3</v>
      </c>
      <c r="D129" s="13">
        <v>2</v>
      </c>
      <c r="E129" s="66">
        <f>D129/B129</f>
        <v>0.4</v>
      </c>
      <c r="F129" s="14">
        <v>0</v>
      </c>
      <c r="G129" s="14">
        <v>0</v>
      </c>
      <c r="H129" s="13">
        <v>2</v>
      </c>
      <c r="I129" s="13">
        <v>0</v>
      </c>
      <c r="J129" s="13">
        <v>0</v>
      </c>
      <c r="K129" s="13">
        <v>0</v>
      </c>
      <c r="L129" s="13">
        <v>0</v>
      </c>
      <c r="M129" s="13">
        <f t="shared" si="38"/>
        <v>2</v>
      </c>
      <c r="N129" s="13">
        <v>2</v>
      </c>
      <c r="O129" s="66">
        <f t="shared" si="47"/>
        <v>0.5</v>
      </c>
      <c r="P129" s="13">
        <v>1</v>
      </c>
      <c r="Q129" s="13">
        <v>0</v>
      </c>
      <c r="R129" s="77"/>
    </row>
    <row r="130" spans="1:19" s="133" customFormat="1" x14ac:dyDescent="0.55000000000000004">
      <c r="A130" s="46" t="s">
        <v>22</v>
      </c>
      <c r="B130" s="24">
        <f>C130+D130</f>
        <v>24</v>
      </c>
      <c r="C130" s="24">
        <f>C123+C121+C127+C128+C129+C115+C118</f>
        <v>5</v>
      </c>
      <c r="D130" s="24">
        <f>D123+D121+D127+D128+D129+D115+D118</f>
        <v>19</v>
      </c>
      <c r="E130" s="67">
        <f>D130/B130</f>
        <v>0.79166666666666663</v>
      </c>
      <c r="F130" s="24">
        <f t="shared" ref="F130:L130" si="52">F123+F121+F127+F128+F129+F115+F118</f>
        <v>0</v>
      </c>
      <c r="G130" s="24">
        <f t="shared" si="52"/>
        <v>0</v>
      </c>
      <c r="H130" s="24">
        <f t="shared" si="52"/>
        <v>2</v>
      </c>
      <c r="I130" s="24">
        <f t="shared" si="52"/>
        <v>0</v>
      </c>
      <c r="J130" s="24">
        <f t="shared" si="52"/>
        <v>1</v>
      </c>
      <c r="K130" s="24">
        <f t="shared" si="52"/>
        <v>0</v>
      </c>
      <c r="L130" s="24">
        <f t="shared" si="52"/>
        <v>2</v>
      </c>
      <c r="M130" s="24">
        <f>M123+M121+M127+M128+M129+M115</f>
        <v>5</v>
      </c>
      <c r="N130" s="24">
        <f>N123+N121+N127+N128+N129+N115+N118</f>
        <v>13</v>
      </c>
      <c r="O130" s="67">
        <f>M130/(M130+N130)</f>
        <v>0.27777777777777779</v>
      </c>
      <c r="P130" s="24">
        <f>P123+P121+P127+P128+P129+P115+P118</f>
        <v>5</v>
      </c>
      <c r="Q130" s="24">
        <f>Q123+Q121+Q127+Q128+Q129+Q115+Q118</f>
        <v>1</v>
      </c>
      <c r="R130" s="132"/>
    </row>
    <row r="131" spans="1:19" x14ac:dyDescent="0.55000000000000004">
      <c r="A131" s="42" t="s">
        <v>146</v>
      </c>
      <c r="B131" s="26"/>
      <c r="C131" s="26"/>
      <c r="D131" s="26"/>
      <c r="E131" s="66"/>
      <c r="F131" s="26"/>
      <c r="G131" s="26"/>
      <c r="H131" s="26"/>
      <c r="I131" s="26"/>
      <c r="J131" s="26"/>
      <c r="K131" s="26"/>
      <c r="L131" s="26"/>
      <c r="M131" s="26"/>
      <c r="N131" s="26"/>
      <c r="O131" s="66"/>
      <c r="P131" s="26"/>
      <c r="Q131" s="26"/>
      <c r="R131" s="77"/>
    </row>
    <row r="132" spans="1:19" x14ac:dyDescent="0.55000000000000004">
      <c r="A132" s="5" t="s">
        <v>147</v>
      </c>
      <c r="B132" s="13">
        <f>C132+D132</f>
        <v>14</v>
      </c>
      <c r="C132" s="14">
        <v>6</v>
      </c>
      <c r="D132" s="13">
        <v>8</v>
      </c>
      <c r="E132" s="66">
        <f>D132/B132</f>
        <v>0.5714285714285714</v>
      </c>
      <c r="F132" s="59">
        <v>1</v>
      </c>
      <c r="G132" s="59">
        <v>0</v>
      </c>
      <c r="H132" s="59">
        <v>1</v>
      </c>
      <c r="I132" s="59">
        <v>0</v>
      </c>
      <c r="J132" s="59">
        <v>0</v>
      </c>
      <c r="K132" s="59">
        <v>0</v>
      </c>
      <c r="L132" s="13">
        <v>1</v>
      </c>
      <c r="M132" s="13">
        <f>SUM(F132:L132)</f>
        <v>3</v>
      </c>
      <c r="N132" s="13">
        <v>7</v>
      </c>
      <c r="O132" s="66">
        <f>M132/(M132+N132)</f>
        <v>0.3</v>
      </c>
      <c r="P132" s="13">
        <v>3</v>
      </c>
      <c r="Q132" s="13">
        <v>1</v>
      </c>
      <c r="R132" s="77"/>
    </row>
    <row r="133" spans="1:19" x14ac:dyDescent="0.55000000000000004">
      <c r="A133" s="18" t="s">
        <v>148</v>
      </c>
      <c r="B133" s="13">
        <f t="shared" ref="B133:B170" si="53">C133+D133</f>
        <v>1</v>
      </c>
      <c r="C133" s="20">
        <v>0</v>
      </c>
      <c r="D133" s="19">
        <v>1</v>
      </c>
      <c r="E133" s="66">
        <f>D133/B133</f>
        <v>1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13">
        <f>SUM(F133:L133)</f>
        <v>0</v>
      </c>
      <c r="N133" s="19">
        <v>1</v>
      </c>
      <c r="O133" s="66">
        <f>M133/(M133+N133)</f>
        <v>0</v>
      </c>
      <c r="P133" s="19">
        <v>0</v>
      </c>
      <c r="Q133" s="19">
        <v>0</v>
      </c>
      <c r="R133" s="77"/>
    </row>
    <row r="134" spans="1:19" x14ac:dyDescent="0.55000000000000004">
      <c r="A134" s="5" t="s">
        <v>149</v>
      </c>
      <c r="B134" s="13">
        <f t="shared" si="53"/>
        <v>2</v>
      </c>
      <c r="C134" s="14">
        <v>1</v>
      </c>
      <c r="D134" s="13">
        <v>1</v>
      </c>
      <c r="E134" s="66">
        <f t="shared" si="46"/>
        <v>0.5</v>
      </c>
      <c r="F134" s="14">
        <v>0</v>
      </c>
      <c r="G134" s="14">
        <v>0</v>
      </c>
      <c r="H134" s="13">
        <v>1</v>
      </c>
      <c r="I134" s="13">
        <v>1</v>
      </c>
      <c r="J134" s="13">
        <v>0</v>
      </c>
      <c r="K134" s="13">
        <v>0</v>
      </c>
      <c r="L134" s="13">
        <v>0</v>
      </c>
      <c r="M134" s="13">
        <f t="shared" si="38"/>
        <v>2</v>
      </c>
      <c r="N134" s="13">
        <v>0</v>
      </c>
      <c r="O134" s="66">
        <f t="shared" si="47"/>
        <v>1</v>
      </c>
      <c r="P134" s="13">
        <v>0</v>
      </c>
      <c r="Q134" s="13">
        <v>0</v>
      </c>
      <c r="R134" s="77"/>
    </row>
    <row r="135" spans="1:19" x14ac:dyDescent="0.55000000000000004">
      <c r="A135" s="17" t="s">
        <v>150</v>
      </c>
      <c r="B135" s="13">
        <f t="shared" si="53"/>
        <v>118</v>
      </c>
      <c r="C135" s="13">
        <v>32</v>
      </c>
      <c r="D135" s="13">
        <v>86</v>
      </c>
      <c r="E135" s="66">
        <f t="shared" si="46"/>
        <v>0.72881355932203384</v>
      </c>
      <c r="F135" s="13">
        <v>0</v>
      </c>
      <c r="G135" s="13">
        <v>8</v>
      </c>
      <c r="H135" s="13">
        <v>25</v>
      </c>
      <c r="I135" s="13">
        <v>2</v>
      </c>
      <c r="J135" s="13">
        <v>16</v>
      </c>
      <c r="K135" s="13">
        <v>0</v>
      </c>
      <c r="L135" s="13">
        <v>8</v>
      </c>
      <c r="M135" s="13">
        <f t="shared" si="38"/>
        <v>59</v>
      </c>
      <c r="N135" s="13">
        <v>58</v>
      </c>
      <c r="O135" s="66">
        <f t="shared" si="47"/>
        <v>0.50427350427350426</v>
      </c>
      <c r="P135" s="13">
        <v>1</v>
      </c>
      <c r="Q135" s="13">
        <v>0</v>
      </c>
      <c r="R135" s="77"/>
    </row>
    <row r="136" spans="1:19" x14ac:dyDescent="0.55000000000000004">
      <c r="A136" s="8" t="s">
        <v>151</v>
      </c>
      <c r="B136" s="13">
        <f t="shared" si="53"/>
        <v>7</v>
      </c>
      <c r="C136" s="20">
        <v>0</v>
      </c>
      <c r="D136" s="19">
        <v>7</v>
      </c>
      <c r="E136" s="66">
        <f t="shared" si="46"/>
        <v>1</v>
      </c>
      <c r="F136" s="20">
        <v>0</v>
      </c>
      <c r="G136" s="20">
        <v>0</v>
      </c>
      <c r="H136" s="19">
        <v>4</v>
      </c>
      <c r="I136" s="19">
        <v>0</v>
      </c>
      <c r="J136" s="19">
        <v>1</v>
      </c>
      <c r="K136" s="19">
        <v>0</v>
      </c>
      <c r="L136" s="19">
        <v>1</v>
      </c>
      <c r="M136" s="13">
        <f t="shared" si="38"/>
        <v>6</v>
      </c>
      <c r="N136" s="19">
        <v>1</v>
      </c>
      <c r="O136" s="66">
        <f t="shared" si="47"/>
        <v>0.8571428571428571</v>
      </c>
      <c r="P136" s="19">
        <v>0</v>
      </c>
      <c r="Q136" s="19">
        <v>0</v>
      </c>
      <c r="R136" s="77"/>
    </row>
    <row r="137" spans="1:19" x14ac:dyDescent="0.55000000000000004">
      <c r="A137" s="8" t="s">
        <v>152</v>
      </c>
      <c r="B137" s="13">
        <f t="shared" si="53"/>
        <v>8</v>
      </c>
      <c r="C137" s="20">
        <v>3</v>
      </c>
      <c r="D137" s="19">
        <v>5</v>
      </c>
      <c r="E137" s="66">
        <f t="shared" si="46"/>
        <v>0.625</v>
      </c>
      <c r="F137" s="20">
        <v>0</v>
      </c>
      <c r="G137" s="20">
        <v>2</v>
      </c>
      <c r="H137" s="20">
        <v>1</v>
      </c>
      <c r="I137" s="20">
        <v>0</v>
      </c>
      <c r="J137" s="20">
        <v>4</v>
      </c>
      <c r="K137" s="20">
        <v>0</v>
      </c>
      <c r="L137" s="20">
        <v>0</v>
      </c>
      <c r="M137" s="13">
        <f t="shared" si="38"/>
        <v>7</v>
      </c>
      <c r="N137" s="19">
        <v>1</v>
      </c>
      <c r="O137" s="66">
        <f t="shared" si="47"/>
        <v>0.875</v>
      </c>
      <c r="P137" s="19">
        <v>0</v>
      </c>
      <c r="Q137" s="19">
        <v>0</v>
      </c>
      <c r="R137" s="77"/>
    </row>
    <row r="138" spans="1:19" x14ac:dyDescent="0.55000000000000004">
      <c r="A138" s="8" t="s">
        <v>153</v>
      </c>
      <c r="B138" s="13">
        <f t="shared" si="53"/>
        <v>19</v>
      </c>
      <c r="C138" s="20">
        <v>3</v>
      </c>
      <c r="D138" s="19">
        <v>16</v>
      </c>
      <c r="E138" s="66">
        <f t="shared" si="46"/>
        <v>0.84210526315789469</v>
      </c>
      <c r="F138" s="20">
        <v>0</v>
      </c>
      <c r="G138" s="20">
        <v>1</v>
      </c>
      <c r="H138" s="19">
        <v>4</v>
      </c>
      <c r="I138" s="19">
        <v>0</v>
      </c>
      <c r="J138" s="19">
        <v>2</v>
      </c>
      <c r="K138" s="19">
        <v>0</v>
      </c>
      <c r="L138" s="19">
        <v>2</v>
      </c>
      <c r="M138" s="13">
        <f t="shared" si="38"/>
        <v>9</v>
      </c>
      <c r="N138" s="19">
        <v>10</v>
      </c>
      <c r="O138" s="66">
        <f t="shared" si="47"/>
        <v>0.47368421052631576</v>
      </c>
      <c r="P138" s="19">
        <v>0</v>
      </c>
      <c r="Q138" s="19">
        <v>0</v>
      </c>
      <c r="R138" s="77"/>
    </row>
    <row r="139" spans="1:19" x14ac:dyDescent="0.55000000000000004">
      <c r="A139" s="65" t="s">
        <v>154</v>
      </c>
      <c r="B139" s="13">
        <f t="shared" si="53"/>
        <v>8</v>
      </c>
      <c r="C139" s="20">
        <v>2</v>
      </c>
      <c r="D139" s="19">
        <v>6</v>
      </c>
      <c r="E139" s="66">
        <f t="shared" si="46"/>
        <v>0.75</v>
      </c>
      <c r="F139" s="20">
        <v>0</v>
      </c>
      <c r="G139" s="20">
        <v>0</v>
      </c>
      <c r="H139" s="19">
        <v>1</v>
      </c>
      <c r="I139" s="19">
        <v>0</v>
      </c>
      <c r="J139" s="19">
        <v>0</v>
      </c>
      <c r="K139" s="19">
        <v>0</v>
      </c>
      <c r="L139" s="19">
        <v>0</v>
      </c>
      <c r="M139" s="13">
        <f t="shared" si="38"/>
        <v>1</v>
      </c>
      <c r="N139" s="19">
        <v>7</v>
      </c>
      <c r="O139" s="66">
        <f t="shared" si="47"/>
        <v>0.125</v>
      </c>
      <c r="P139" s="19">
        <v>0</v>
      </c>
      <c r="Q139" s="19">
        <v>0</v>
      </c>
      <c r="R139" s="77"/>
    </row>
    <row r="140" spans="1:19" x14ac:dyDescent="0.55000000000000004">
      <c r="A140" s="140" t="s">
        <v>155</v>
      </c>
      <c r="B140" s="141">
        <f t="shared" si="53"/>
        <v>29</v>
      </c>
      <c r="C140" s="142">
        <v>11</v>
      </c>
      <c r="D140" s="143">
        <v>18</v>
      </c>
      <c r="E140" s="144">
        <f t="shared" si="46"/>
        <v>0.62068965517241381</v>
      </c>
      <c r="F140" s="142">
        <v>0</v>
      </c>
      <c r="G140" s="142">
        <v>2</v>
      </c>
      <c r="H140" s="143">
        <v>4</v>
      </c>
      <c r="I140" s="143">
        <v>0</v>
      </c>
      <c r="J140" s="143">
        <v>3</v>
      </c>
      <c r="K140" s="143">
        <v>0</v>
      </c>
      <c r="L140" s="143">
        <v>1</v>
      </c>
      <c r="M140" s="141">
        <f t="shared" si="38"/>
        <v>10</v>
      </c>
      <c r="N140" s="143">
        <v>19</v>
      </c>
      <c r="O140" s="144">
        <f t="shared" si="47"/>
        <v>0.34482758620689657</v>
      </c>
      <c r="P140" s="143">
        <v>0</v>
      </c>
      <c r="Q140" s="143">
        <v>0</v>
      </c>
      <c r="R140" s="77"/>
      <c r="S140" s="77"/>
    </row>
    <row r="141" spans="1:19" x14ac:dyDescent="0.55000000000000004">
      <c r="A141" s="8" t="s">
        <v>156</v>
      </c>
      <c r="B141" s="13">
        <f t="shared" si="53"/>
        <v>0</v>
      </c>
      <c r="C141" s="20">
        <v>0</v>
      </c>
      <c r="D141" s="19">
        <v>0</v>
      </c>
      <c r="E141" s="66" t="e">
        <f t="shared" si="46"/>
        <v>#DIV/0!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13">
        <f t="shared" si="38"/>
        <v>0</v>
      </c>
      <c r="N141" s="19">
        <v>0</v>
      </c>
      <c r="O141" s="66" t="e">
        <f t="shared" si="47"/>
        <v>#DIV/0!</v>
      </c>
      <c r="P141" s="19">
        <v>0</v>
      </c>
      <c r="Q141" s="19">
        <v>0</v>
      </c>
      <c r="R141" s="77"/>
    </row>
    <row r="142" spans="1:19" s="133" customFormat="1" x14ac:dyDescent="0.55000000000000004">
      <c r="A142" s="8" t="s">
        <v>157</v>
      </c>
      <c r="B142" s="13">
        <f t="shared" si="53"/>
        <v>0</v>
      </c>
      <c r="C142" s="20">
        <v>0</v>
      </c>
      <c r="D142" s="19">
        <v>0</v>
      </c>
      <c r="E142" s="66" t="e">
        <f t="shared" si="46"/>
        <v>#DIV/0!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13">
        <f t="shared" si="38"/>
        <v>0</v>
      </c>
      <c r="N142" s="19">
        <v>0</v>
      </c>
      <c r="O142" s="66" t="e">
        <f t="shared" si="47"/>
        <v>#DIV/0!</v>
      </c>
      <c r="P142" s="19">
        <v>0</v>
      </c>
      <c r="Q142" s="19">
        <v>0</v>
      </c>
      <c r="R142" s="77"/>
    </row>
    <row r="143" spans="1:19" s="133" customFormat="1" x14ac:dyDescent="0.55000000000000004">
      <c r="A143" s="8" t="s">
        <v>158</v>
      </c>
      <c r="B143" s="13">
        <f t="shared" si="53"/>
        <v>0</v>
      </c>
      <c r="C143" s="20">
        <v>0</v>
      </c>
      <c r="D143" s="19">
        <v>0</v>
      </c>
      <c r="E143" s="66" t="e">
        <f t="shared" si="46"/>
        <v>#DIV/0!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13">
        <f t="shared" si="38"/>
        <v>0</v>
      </c>
      <c r="N143" s="19">
        <v>0</v>
      </c>
      <c r="O143" s="66" t="e">
        <f t="shared" si="47"/>
        <v>#DIV/0!</v>
      </c>
      <c r="P143" s="19">
        <v>0</v>
      </c>
      <c r="Q143" s="19">
        <v>0</v>
      </c>
      <c r="R143" s="77"/>
    </row>
    <row r="144" spans="1:19" x14ac:dyDescent="0.55000000000000004">
      <c r="A144" s="8" t="s">
        <v>159</v>
      </c>
      <c r="B144" s="13">
        <f t="shared" si="53"/>
        <v>17</v>
      </c>
      <c r="C144" s="20">
        <v>2</v>
      </c>
      <c r="D144" s="19">
        <v>15</v>
      </c>
      <c r="E144" s="66">
        <f t="shared" si="46"/>
        <v>0.88235294117647056</v>
      </c>
      <c r="F144" s="20">
        <v>0</v>
      </c>
      <c r="G144" s="20">
        <v>1</v>
      </c>
      <c r="H144" s="19">
        <v>4</v>
      </c>
      <c r="I144" s="19">
        <v>0</v>
      </c>
      <c r="J144" s="19">
        <v>3</v>
      </c>
      <c r="K144" s="19">
        <v>0</v>
      </c>
      <c r="L144" s="19">
        <v>0</v>
      </c>
      <c r="M144" s="13">
        <f t="shared" si="38"/>
        <v>8</v>
      </c>
      <c r="N144" s="19">
        <v>8</v>
      </c>
      <c r="O144" s="66">
        <f t="shared" si="47"/>
        <v>0.5</v>
      </c>
      <c r="P144" s="19">
        <v>1</v>
      </c>
      <c r="Q144" s="19">
        <v>0</v>
      </c>
      <c r="R144" s="77"/>
    </row>
    <row r="145" spans="1:19" s="133" customFormat="1" x14ac:dyDescent="0.55000000000000004">
      <c r="A145" s="8" t="s">
        <v>160</v>
      </c>
      <c r="B145" s="13">
        <f>C145+D145</f>
        <v>30</v>
      </c>
      <c r="C145" s="20">
        <v>11</v>
      </c>
      <c r="D145" s="19">
        <v>19</v>
      </c>
      <c r="E145" s="66">
        <f>D145/B145</f>
        <v>0.6333333333333333</v>
      </c>
      <c r="F145" s="20">
        <v>0</v>
      </c>
      <c r="G145" s="20">
        <v>2</v>
      </c>
      <c r="H145" s="20">
        <v>8</v>
      </c>
      <c r="I145" s="20">
        <v>1</v>
      </c>
      <c r="J145" s="20">
        <v>3</v>
      </c>
      <c r="K145" s="20">
        <v>0</v>
      </c>
      <c r="L145" s="20">
        <v>4</v>
      </c>
      <c r="M145" s="13">
        <f>SUM(F145:L145)</f>
        <v>18</v>
      </c>
      <c r="N145" s="19">
        <v>12</v>
      </c>
      <c r="O145" s="66">
        <f>M145/(M145+N145)</f>
        <v>0.6</v>
      </c>
      <c r="P145" s="19">
        <v>0</v>
      </c>
      <c r="Q145" s="19">
        <v>0</v>
      </c>
      <c r="R145" s="77"/>
    </row>
    <row r="146" spans="1:19" s="1" customFormat="1" x14ac:dyDescent="0.55000000000000004">
      <c r="A146" s="5" t="s">
        <v>161</v>
      </c>
      <c r="B146" s="13">
        <f t="shared" si="53"/>
        <v>0</v>
      </c>
      <c r="C146" s="14">
        <v>0</v>
      </c>
      <c r="D146" s="13">
        <v>0</v>
      </c>
      <c r="E146" s="66" t="e">
        <f t="shared" si="46"/>
        <v>#DIV/0!</v>
      </c>
      <c r="F146" s="14">
        <v>0</v>
      </c>
      <c r="G146" s="14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f t="shared" si="38"/>
        <v>0</v>
      </c>
      <c r="N146" s="13">
        <v>0</v>
      </c>
      <c r="O146" s="66" t="e">
        <f t="shared" si="47"/>
        <v>#DIV/0!</v>
      </c>
      <c r="P146" s="13">
        <v>0</v>
      </c>
      <c r="Q146" s="13">
        <v>0</v>
      </c>
      <c r="R146" s="77"/>
    </row>
    <row r="147" spans="1:19" x14ac:dyDescent="0.55000000000000004">
      <c r="A147" s="17" t="s">
        <v>162</v>
      </c>
      <c r="B147" s="13">
        <f t="shared" si="53"/>
        <v>3</v>
      </c>
      <c r="C147" s="14">
        <v>2</v>
      </c>
      <c r="D147" s="13">
        <v>1</v>
      </c>
      <c r="E147" s="66">
        <f>D147/B147</f>
        <v>0.33333333333333331</v>
      </c>
      <c r="F147" s="14">
        <v>0</v>
      </c>
      <c r="G147" s="14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f>SUM(F147:L147)</f>
        <v>0</v>
      </c>
      <c r="N147" s="13">
        <v>3</v>
      </c>
      <c r="O147" s="66">
        <f>M147/(M147+N147)</f>
        <v>0</v>
      </c>
      <c r="P147" s="13">
        <v>0</v>
      </c>
      <c r="Q147" s="13">
        <v>0</v>
      </c>
      <c r="R147" s="77"/>
    </row>
    <row r="148" spans="1:19" x14ac:dyDescent="0.55000000000000004">
      <c r="A148" s="96" t="s">
        <v>163</v>
      </c>
      <c r="B148" s="13">
        <f>C148+D148</f>
        <v>2</v>
      </c>
      <c r="C148" s="20">
        <v>0</v>
      </c>
      <c r="D148" s="19">
        <v>2</v>
      </c>
      <c r="E148" s="66">
        <f>D148/B148</f>
        <v>1</v>
      </c>
      <c r="F148" s="20">
        <v>0</v>
      </c>
      <c r="G148" s="20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3">
        <f>SUM(F148:L148)</f>
        <v>0</v>
      </c>
      <c r="N148" s="19">
        <v>1</v>
      </c>
      <c r="O148" s="66">
        <f>M148/(M148+N148)</f>
        <v>0</v>
      </c>
      <c r="P148" s="19">
        <v>1</v>
      </c>
      <c r="Q148" s="19">
        <v>0</v>
      </c>
      <c r="R148" s="77"/>
    </row>
    <row r="149" spans="1:19" x14ac:dyDescent="0.55000000000000004">
      <c r="A149" s="5" t="s">
        <v>164</v>
      </c>
      <c r="B149" s="13">
        <f t="shared" si="53"/>
        <v>21</v>
      </c>
      <c r="C149" s="14">
        <v>5</v>
      </c>
      <c r="D149" s="13">
        <v>16</v>
      </c>
      <c r="E149" s="66">
        <f>D149/B149</f>
        <v>0.76190476190476186</v>
      </c>
      <c r="F149" s="59">
        <v>0</v>
      </c>
      <c r="G149" s="59">
        <v>1</v>
      </c>
      <c r="H149" s="59">
        <v>1</v>
      </c>
      <c r="I149" s="59">
        <v>0</v>
      </c>
      <c r="J149" s="59">
        <v>1</v>
      </c>
      <c r="K149" s="59">
        <v>0</v>
      </c>
      <c r="L149" s="13">
        <v>0</v>
      </c>
      <c r="M149" s="13">
        <f>SUM(F149:L149)</f>
        <v>3</v>
      </c>
      <c r="N149" s="13">
        <v>15</v>
      </c>
      <c r="O149" s="66">
        <f>M149/(M149+N149)</f>
        <v>0.16666666666666666</v>
      </c>
      <c r="P149" s="13">
        <v>1</v>
      </c>
      <c r="Q149" s="13">
        <v>2</v>
      </c>
      <c r="R149" s="77"/>
    </row>
    <row r="150" spans="1:19" x14ac:dyDescent="0.55000000000000004">
      <c r="A150" s="5" t="s">
        <v>165</v>
      </c>
      <c r="B150" s="13">
        <f t="shared" si="53"/>
        <v>44</v>
      </c>
      <c r="C150" s="14">
        <v>13</v>
      </c>
      <c r="D150" s="13">
        <v>31</v>
      </c>
      <c r="E150" s="66">
        <f t="shared" si="46"/>
        <v>0.70454545454545459</v>
      </c>
      <c r="F150" s="14">
        <v>1</v>
      </c>
      <c r="G150" s="14">
        <v>4</v>
      </c>
      <c r="H150" s="13">
        <v>2</v>
      </c>
      <c r="I150" s="13">
        <v>0</v>
      </c>
      <c r="J150" s="13">
        <v>1</v>
      </c>
      <c r="K150" s="13">
        <v>0</v>
      </c>
      <c r="L150" s="13">
        <v>0</v>
      </c>
      <c r="M150" s="13">
        <f t="shared" si="38"/>
        <v>8</v>
      </c>
      <c r="N150" s="13">
        <v>35</v>
      </c>
      <c r="O150" s="66">
        <f t="shared" si="47"/>
        <v>0.18604651162790697</v>
      </c>
      <c r="P150" s="13">
        <v>1</v>
      </c>
      <c r="Q150" s="13">
        <v>0</v>
      </c>
      <c r="R150" s="77"/>
    </row>
    <row r="151" spans="1:19" s="1" customFormat="1" x14ac:dyDescent="0.55000000000000004">
      <c r="A151" s="18" t="s">
        <v>166</v>
      </c>
      <c r="B151" s="13">
        <f>C151+D151</f>
        <v>3</v>
      </c>
      <c r="C151" s="13">
        <v>0</v>
      </c>
      <c r="D151" s="13">
        <v>3</v>
      </c>
      <c r="E151" s="66">
        <f>D151/B151</f>
        <v>1</v>
      </c>
      <c r="F151" s="13">
        <v>0</v>
      </c>
      <c r="G151" s="13">
        <v>1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f>SUM(F151:L151)</f>
        <v>1</v>
      </c>
      <c r="N151" s="13">
        <v>2</v>
      </c>
      <c r="O151" s="66">
        <f>M151/(M151+N151)</f>
        <v>0.33333333333333331</v>
      </c>
      <c r="P151" s="13">
        <v>0</v>
      </c>
      <c r="Q151" s="13">
        <v>0</v>
      </c>
      <c r="R151" s="53"/>
      <c r="S151" s="53"/>
    </row>
    <row r="152" spans="1:19" s="130" customFormat="1" x14ac:dyDescent="0.55000000000000004">
      <c r="A152" s="8" t="s">
        <v>167</v>
      </c>
      <c r="B152" s="13">
        <f>C152+D152</f>
        <v>7</v>
      </c>
      <c r="C152" s="20">
        <v>2</v>
      </c>
      <c r="D152" s="19">
        <v>5</v>
      </c>
      <c r="E152" s="66">
        <f>D152/B152</f>
        <v>0.7142857142857143</v>
      </c>
      <c r="F152" s="20">
        <v>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13">
        <f>SUM(F152:L152)</f>
        <v>0</v>
      </c>
      <c r="N152" s="19">
        <v>7</v>
      </c>
      <c r="O152" s="66">
        <f>M152/(M152+N152)</f>
        <v>0</v>
      </c>
      <c r="P152" s="19">
        <v>0</v>
      </c>
      <c r="Q152" s="19">
        <v>0</v>
      </c>
      <c r="R152" s="77"/>
    </row>
    <row r="153" spans="1:19" ht="13.5" customHeight="1" x14ac:dyDescent="0.55000000000000004">
      <c r="A153" s="5" t="s">
        <v>168</v>
      </c>
      <c r="B153" s="13">
        <f t="shared" si="53"/>
        <v>9</v>
      </c>
      <c r="C153" s="14">
        <v>1</v>
      </c>
      <c r="D153" s="13">
        <v>8</v>
      </c>
      <c r="E153" s="66">
        <f>D153/B153</f>
        <v>0.88888888888888884</v>
      </c>
      <c r="F153" s="59">
        <v>0</v>
      </c>
      <c r="G153" s="59">
        <v>0</v>
      </c>
      <c r="H153" s="59">
        <v>2</v>
      </c>
      <c r="I153" s="59">
        <v>0</v>
      </c>
      <c r="J153" s="59">
        <v>0</v>
      </c>
      <c r="K153" s="59">
        <v>0</v>
      </c>
      <c r="L153" s="13">
        <v>1</v>
      </c>
      <c r="M153" s="13">
        <f>SUM(F153:L153)</f>
        <v>3</v>
      </c>
      <c r="N153" s="13">
        <v>6</v>
      </c>
      <c r="O153" s="66">
        <f>M153/(M153+N153)</f>
        <v>0.33333333333333331</v>
      </c>
      <c r="P153" s="13">
        <v>0</v>
      </c>
      <c r="Q153" s="13">
        <v>0</v>
      </c>
      <c r="R153" s="77"/>
    </row>
    <row r="154" spans="1:19" x14ac:dyDescent="0.55000000000000004">
      <c r="A154" s="18" t="s">
        <v>169</v>
      </c>
      <c r="B154" s="13">
        <f>C154+D154</f>
        <v>4</v>
      </c>
      <c r="C154" s="14">
        <v>0</v>
      </c>
      <c r="D154" s="13">
        <v>4</v>
      </c>
      <c r="E154" s="66">
        <f>D154/B154</f>
        <v>1</v>
      </c>
      <c r="F154" s="59">
        <v>0</v>
      </c>
      <c r="G154" s="59">
        <v>0</v>
      </c>
      <c r="H154" s="59">
        <v>0</v>
      </c>
      <c r="I154" s="59">
        <v>0</v>
      </c>
      <c r="J154" s="59">
        <v>0</v>
      </c>
      <c r="K154" s="59">
        <v>0</v>
      </c>
      <c r="L154" s="13">
        <v>1</v>
      </c>
      <c r="M154" s="13">
        <f>SUM(F154:L154)</f>
        <v>1</v>
      </c>
      <c r="N154" s="13">
        <v>3</v>
      </c>
      <c r="O154" s="66">
        <f>M154/(M154+N154)</f>
        <v>0.25</v>
      </c>
      <c r="P154" s="13">
        <v>0</v>
      </c>
      <c r="Q154" s="13">
        <v>0</v>
      </c>
      <c r="R154" s="77"/>
    </row>
    <row r="155" spans="1:19" x14ac:dyDescent="0.55000000000000004">
      <c r="A155" s="18" t="s">
        <v>170</v>
      </c>
      <c r="B155" s="13">
        <f t="shared" si="53"/>
        <v>5</v>
      </c>
      <c r="C155" s="14">
        <v>1</v>
      </c>
      <c r="D155" s="13">
        <v>4</v>
      </c>
      <c r="E155" s="66">
        <f>D155/B155</f>
        <v>0.8</v>
      </c>
      <c r="F155" s="59">
        <v>0</v>
      </c>
      <c r="G155" s="59">
        <v>0</v>
      </c>
      <c r="H155" s="59">
        <v>2</v>
      </c>
      <c r="I155" s="59">
        <v>0</v>
      </c>
      <c r="J155" s="59">
        <v>0</v>
      </c>
      <c r="K155" s="59">
        <v>0</v>
      </c>
      <c r="L155" s="13">
        <v>0</v>
      </c>
      <c r="M155" s="13">
        <f>SUM(F155:L155)</f>
        <v>2</v>
      </c>
      <c r="N155" s="13">
        <v>3</v>
      </c>
      <c r="O155" s="66">
        <f>M155/(M155+N155)</f>
        <v>0.4</v>
      </c>
      <c r="P155" s="13">
        <v>0</v>
      </c>
      <c r="Q155" s="13">
        <v>0</v>
      </c>
      <c r="R155" s="77"/>
    </row>
    <row r="156" spans="1:19" x14ac:dyDescent="0.55000000000000004">
      <c r="A156" s="5" t="s">
        <v>171</v>
      </c>
      <c r="B156" s="13">
        <f t="shared" si="53"/>
        <v>38</v>
      </c>
      <c r="C156" s="14">
        <v>5</v>
      </c>
      <c r="D156" s="13">
        <v>33</v>
      </c>
      <c r="E156" s="66">
        <f t="shared" si="46"/>
        <v>0.86842105263157898</v>
      </c>
      <c r="F156" s="14">
        <v>0</v>
      </c>
      <c r="G156" s="14">
        <v>4</v>
      </c>
      <c r="H156" s="13">
        <v>6</v>
      </c>
      <c r="I156" s="13">
        <v>1</v>
      </c>
      <c r="J156" s="13">
        <v>3</v>
      </c>
      <c r="K156" s="13">
        <v>0</v>
      </c>
      <c r="L156" s="13">
        <v>2</v>
      </c>
      <c r="M156" s="13">
        <f t="shared" si="38"/>
        <v>16</v>
      </c>
      <c r="N156" s="13">
        <v>20</v>
      </c>
      <c r="O156" s="66">
        <f t="shared" si="47"/>
        <v>0.44444444444444442</v>
      </c>
      <c r="P156" s="13">
        <v>2</v>
      </c>
      <c r="Q156" s="13">
        <v>0</v>
      </c>
      <c r="R156" s="77"/>
    </row>
    <row r="157" spans="1:19" x14ac:dyDescent="0.55000000000000004">
      <c r="A157" s="18" t="s">
        <v>166</v>
      </c>
      <c r="B157" s="13">
        <f>C157+D157</f>
        <v>8</v>
      </c>
      <c r="C157" s="14">
        <v>3</v>
      </c>
      <c r="D157" s="13">
        <v>5</v>
      </c>
      <c r="E157" s="66">
        <f t="shared" si="46"/>
        <v>0.625</v>
      </c>
      <c r="F157" s="14">
        <v>0</v>
      </c>
      <c r="G157" s="14">
        <v>0</v>
      </c>
      <c r="H157" s="13">
        <v>2</v>
      </c>
      <c r="I157" s="13">
        <v>0</v>
      </c>
      <c r="J157" s="13">
        <v>1</v>
      </c>
      <c r="K157" s="13">
        <v>0</v>
      </c>
      <c r="L157" s="13">
        <v>1</v>
      </c>
      <c r="M157" s="13">
        <f t="shared" si="38"/>
        <v>4</v>
      </c>
      <c r="N157" s="13">
        <v>4</v>
      </c>
      <c r="O157" s="66">
        <f t="shared" si="47"/>
        <v>0.5</v>
      </c>
      <c r="P157" s="13">
        <v>0</v>
      </c>
      <c r="Q157" s="13">
        <v>0</v>
      </c>
      <c r="R157" s="77"/>
    </row>
    <row r="158" spans="1:19" s="1" customFormat="1" x14ac:dyDescent="0.55000000000000004">
      <c r="A158" s="8" t="s">
        <v>172</v>
      </c>
      <c r="B158" s="13">
        <f>C158+D158</f>
        <v>17</v>
      </c>
      <c r="C158" s="20">
        <v>0</v>
      </c>
      <c r="D158" s="19">
        <v>17</v>
      </c>
      <c r="E158" s="66">
        <f>D158/B158</f>
        <v>1</v>
      </c>
      <c r="F158" s="20">
        <v>0</v>
      </c>
      <c r="G158" s="20">
        <v>4</v>
      </c>
      <c r="H158" s="19">
        <v>0</v>
      </c>
      <c r="I158" s="19">
        <v>0</v>
      </c>
      <c r="J158" s="19">
        <v>1</v>
      </c>
      <c r="K158" s="19">
        <v>0</v>
      </c>
      <c r="L158" s="19">
        <v>0</v>
      </c>
      <c r="M158" s="13">
        <f>SUM(F158:L158)</f>
        <v>5</v>
      </c>
      <c r="N158" s="19">
        <v>10</v>
      </c>
      <c r="O158" s="66">
        <f>M158/(M158+N158)</f>
        <v>0.33333333333333331</v>
      </c>
      <c r="P158" s="19">
        <v>2</v>
      </c>
      <c r="Q158" s="19">
        <v>0</v>
      </c>
      <c r="R158" s="53"/>
    </row>
    <row r="159" spans="1:19" x14ac:dyDescent="0.55000000000000004">
      <c r="A159" s="5" t="s">
        <v>173</v>
      </c>
      <c r="B159" s="13">
        <f t="shared" si="53"/>
        <v>14</v>
      </c>
      <c r="C159" s="14">
        <v>2</v>
      </c>
      <c r="D159" s="13">
        <v>12</v>
      </c>
      <c r="E159" s="66">
        <f t="shared" si="46"/>
        <v>0.8571428571428571</v>
      </c>
      <c r="F159" s="14">
        <v>0</v>
      </c>
      <c r="G159" s="14">
        <v>0</v>
      </c>
      <c r="H159" s="13">
        <v>1</v>
      </c>
      <c r="I159" s="13">
        <v>0</v>
      </c>
      <c r="J159" s="13">
        <v>0</v>
      </c>
      <c r="K159" s="13">
        <v>0</v>
      </c>
      <c r="L159" s="13">
        <v>1</v>
      </c>
      <c r="M159" s="13">
        <f t="shared" si="38"/>
        <v>2</v>
      </c>
      <c r="N159" s="13">
        <v>12</v>
      </c>
      <c r="O159" s="66">
        <f t="shared" si="47"/>
        <v>0.14285714285714285</v>
      </c>
      <c r="P159" s="13">
        <v>0</v>
      </c>
      <c r="Q159" s="13">
        <v>0</v>
      </c>
      <c r="R159" s="77"/>
    </row>
    <row r="160" spans="1:19" x14ac:dyDescent="0.55000000000000004">
      <c r="A160" s="17" t="s">
        <v>174</v>
      </c>
      <c r="B160" s="13">
        <f t="shared" si="53"/>
        <v>11</v>
      </c>
      <c r="C160" s="13">
        <v>2</v>
      </c>
      <c r="D160" s="13">
        <v>9</v>
      </c>
      <c r="E160" s="66">
        <f t="shared" si="46"/>
        <v>0.81818181818181823</v>
      </c>
      <c r="F160" s="13">
        <v>0</v>
      </c>
      <c r="G160" s="13">
        <v>1</v>
      </c>
      <c r="H160" s="13">
        <v>1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9</v>
      </c>
      <c r="O160" s="66">
        <f t="shared" si="47"/>
        <v>0</v>
      </c>
      <c r="P160" s="13">
        <v>0</v>
      </c>
      <c r="Q160" s="13">
        <v>0</v>
      </c>
      <c r="R160" s="77"/>
    </row>
    <row r="161" spans="1:18" s="133" customFormat="1" x14ac:dyDescent="0.55000000000000004">
      <c r="A161" s="8" t="s">
        <v>44</v>
      </c>
      <c r="B161" s="13">
        <f>C161+D161</f>
        <v>1</v>
      </c>
      <c r="C161" s="20">
        <v>1</v>
      </c>
      <c r="D161" s="19">
        <v>0</v>
      </c>
      <c r="E161" s="66">
        <f>D161/B161</f>
        <v>0</v>
      </c>
      <c r="F161" s="20">
        <v>0</v>
      </c>
      <c r="G161" s="20">
        <v>0</v>
      </c>
      <c r="H161" s="19">
        <v>0</v>
      </c>
      <c r="I161" s="19">
        <v>0</v>
      </c>
      <c r="J161" s="19">
        <v>0</v>
      </c>
      <c r="K161" s="19">
        <v>0</v>
      </c>
      <c r="L161" s="19">
        <v>0</v>
      </c>
      <c r="M161" s="13">
        <f>SUM(F161:L161)</f>
        <v>0</v>
      </c>
      <c r="N161" s="19">
        <v>1</v>
      </c>
      <c r="O161" s="66">
        <f>M161/(M161+N161)</f>
        <v>0</v>
      </c>
      <c r="P161" s="19">
        <v>0</v>
      </c>
      <c r="Q161" s="19">
        <v>0</v>
      </c>
      <c r="R161" s="132"/>
    </row>
    <row r="162" spans="1:18" x14ac:dyDescent="0.55000000000000004">
      <c r="A162" s="8" t="s">
        <v>175</v>
      </c>
      <c r="B162" s="13">
        <f t="shared" si="53"/>
        <v>1</v>
      </c>
      <c r="C162" s="20">
        <v>1</v>
      </c>
      <c r="D162" s="19">
        <v>0</v>
      </c>
      <c r="E162" s="66">
        <f t="shared" si="46"/>
        <v>0</v>
      </c>
      <c r="F162" s="20">
        <v>0</v>
      </c>
      <c r="G162" s="20">
        <v>0</v>
      </c>
      <c r="H162" s="19">
        <v>1</v>
      </c>
      <c r="I162" s="19">
        <v>0</v>
      </c>
      <c r="J162" s="19">
        <v>0</v>
      </c>
      <c r="K162" s="19">
        <v>0</v>
      </c>
      <c r="L162" s="19">
        <v>0</v>
      </c>
      <c r="M162" s="13">
        <f t="shared" si="38"/>
        <v>1</v>
      </c>
      <c r="N162" s="19">
        <v>0</v>
      </c>
      <c r="O162" s="66">
        <f t="shared" si="47"/>
        <v>1</v>
      </c>
      <c r="P162" s="19">
        <v>0</v>
      </c>
      <c r="Q162" s="19">
        <v>0</v>
      </c>
      <c r="R162" s="77"/>
    </row>
    <row r="163" spans="1:18" x14ac:dyDescent="0.55000000000000004">
      <c r="A163" s="8" t="s">
        <v>176</v>
      </c>
      <c r="B163" s="13">
        <f t="shared" si="53"/>
        <v>9</v>
      </c>
      <c r="C163" s="20">
        <v>0</v>
      </c>
      <c r="D163" s="19">
        <v>9</v>
      </c>
      <c r="E163" s="66">
        <f t="shared" si="46"/>
        <v>1</v>
      </c>
      <c r="F163" s="20">
        <v>0</v>
      </c>
      <c r="G163" s="20">
        <v>1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3">
        <f t="shared" si="38"/>
        <v>1</v>
      </c>
      <c r="N163" s="19">
        <v>8</v>
      </c>
      <c r="O163" s="66">
        <f t="shared" si="47"/>
        <v>0.1111111111111111</v>
      </c>
      <c r="P163" s="19">
        <v>0</v>
      </c>
      <c r="Q163" s="19">
        <v>0</v>
      </c>
      <c r="R163" s="77"/>
    </row>
    <row r="164" spans="1:18" x14ac:dyDescent="0.55000000000000004">
      <c r="A164" s="8" t="s">
        <v>177</v>
      </c>
      <c r="B164" s="13">
        <f t="shared" si="53"/>
        <v>0</v>
      </c>
      <c r="C164" s="20">
        <v>0</v>
      </c>
      <c r="D164" s="19">
        <v>0</v>
      </c>
      <c r="E164" s="66" t="e">
        <f t="shared" si="46"/>
        <v>#DIV/0!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19">
        <v>0</v>
      </c>
      <c r="L164" s="20">
        <v>0</v>
      </c>
      <c r="M164" s="13">
        <f t="shared" si="38"/>
        <v>0</v>
      </c>
      <c r="N164" s="19">
        <v>0</v>
      </c>
      <c r="O164" s="66" t="e">
        <f t="shared" si="47"/>
        <v>#DIV/0!</v>
      </c>
      <c r="P164" s="19">
        <v>0</v>
      </c>
      <c r="Q164" s="19">
        <v>0</v>
      </c>
      <c r="R164" s="77"/>
    </row>
    <row r="165" spans="1:18" x14ac:dyDescent="0.55000000000000004">
      <c r="A165" s="8" t="s">
        <v>178</v>
      </c>
      <c r="B165" s="13">
        <f>C165+D165</f>
        <v>0</v>
      </c>
      <c r="C165" s="20">
        <v>0</v>
      </c>
      <c r="D165" s="19">
        <v>0</v>
      </c>
      <c r="E165" s="66" t="e">
        <f t="shared" ref="E165:E170" si="54">D165/B165</f>
        <v>#DIV/0!</v>
      </c>
      <c r="F165" s="20">
        <v>0</v>
      </c>
      <c r="G165" s="20">
        <v>0</v>
      </c>
      <c r="H165" s="19">
        <v>0</v>
      </c>
      <c r="I165" s="19">
        <v>0</v>
      </c>
      <c r="J165" s="19">
        <v>0</v>
      </c>
      <c r="K165" s="19">
        <v>0</v>
      </c>
      <c r="L165" s="19">
        <v>0</v>
      </c>
      <c r="M165" s="13">
        <f t="shared" ref="M165:M170" si="55">SUM(F165:L165)</f>
        <v>0</v>
      </c>
      <c r="N165" s="19">
        <v>0</v>
      </c>
      <c r="O165" s="66" t="e">
        <f t="shared" ref="O165:O170" si="56">M165/(M165+N165)</f>
        <v>#DIV/0!</v>
      </c>
      <c r="P165" s="19">
        <v>0</v>
      </c>
      <c r="Q165" s="19">
        <v>0</v>
      </c>
      <c r="R165" s="77"/>
    </row>
    <row r="166" spans="1:18" x14ac:dyDescent="0.55000000000000004">
      <c r="A166" s="17" t="s">
        <v>179</v>
      </c>
      <c r="B166" s="13">
        <f t="shared" si="53"/>
        <v>37</v>
      </c>
      <c r="C166" s="13">
        <v>6</v>
      </c>
      <c r="D166" s="13">
        <v>31</v>
      </c>
      <c r="E166" s="66">
        <f t="shared" si="54"/>
        <v>0.83783783783783783</v>
      </c>
      <c r="F166" s="59">
        <v>0</v>
      </c>
      <c r="G166" s="59">
        <v>2</v>
      </c>
      <c r="H166" s="59">
        <v>0</v>
      </c>
      <c r="I166" s="59">
        <v>0</v>
      </c>
      <c r="J166" s="59">
        <v>3</v>
      </c>
      <c r="K166" s="59">
        <v>0</v>
      </c>
      <c r="L166" s="13">
        <v>2</v>
      </c>
      <c r="M166" s="13">
        <f t="shared" si="55"/>
        <v>7</v>
      </c>
      <c r="N166" s="13">
        <v>28</v>
      </c>
      <c r="O166" s="66">
        <f t="shared" si="56"/>
        <v>0.2</v>
      </c>
      <c r="P166" s="13">
        <v>0</v>
      </c>
      <c r="Q166" s="13">
        <v>2</v>
      </c>
      <c r="R166" s="77"/>
    </row>
    <row r="167" spans="1:18" x14ac:dyDescent="0.55000000000000004">
      <c r="A167" s="18" t="s">
        <v>180</v>
      </c>
      <c r="B167" s="13">
        <f t="shared" si="53"/>
        <v>1</v>
      </c>
      <c r="C167" s="13">
        <v>0</v>
      </c>
      <c r="D167" s="13">
        <v>1</v>
      </c>
      <c r="E167" s="66">
        <f t="shared" si="54"/>
        <v>1</v>
      </c>
      <c r="F167" s="59">
        <v>0</v>
      </c>
      <c r="G167" s="59">
        <v>0</v>
      </c>
      <c r="H167" s="59">
        <v>0</v>
      </c>
      <c r="I167" s="59">
        <v>0</v>
      </c>
      <c r="J167" s="59">
        <v>0</v>
      </c>
      <c r="K167" s="59">
        <v>0</v>
      </c>
      <c r="L167" s="13">
        <v>0</v>
      </c>
      <c r="M167" s="13">
        <f t="shared" si="55"/>
        <v>0</v>
      </c>
      <c r="N167" s="13">
        <v>1</v>
      </c>
      <c r="O167" s="66">
        <f t="shared" si="56"/>
        <v>0</v>
      </c>
      <c r="P167" s="13">
        <v>0</v>
      </c>
      <c r="Q167" s="13">
        <v>0</v>
      </c>
      <c r="R167" s="77"/>
    </row>
    <row r="168" spans="1:18" x14ac:dyDescent="0.55000000000000004">
      <c r="A168" s="8" t="s">
        <v>181</v>
      </c>
      <c r="B168" s="13">
        <f t="shared" si="53"/>
        <v>5</v>
      </c>
      <c r="C168" s="20">
        <v>0</v>
      </c>
      <c r="D168" s="19">
        <v>5</v>
      </c>
      <c r="E168" s="66">
        <f t="shared" si="54"/>
        <v>1</v>
      </c>
      <c r="F168" s="20">
        <v>0</v>
      </c>
      <c r="G168" s="20">
        <v>0</v>
      </c>
      <c r="H168" s="19">
        <v>0</v>
      </c>
      <c r="I168" s="19">
        <v>0</v>
      </c>
      <c r="J168" s="19">
        <v>1</v>
      </c>
      <c r="K168" s="19">
        <v>0</v>
      </c>
      <c r="L168" s="19">
        <v>1</v>
      </c>
      <c r="M168" s="13">
        <f t="shared" si="55"/>
        <v>2</v>
      </c>
      <c r="N168" s="19">
        <v>3</v>
      </c>
      <c r="O168" s="66">
        <f t="shared" si="56"/>
        <v>0.4</v>
      </c>
      <c r="P168" s="19">
        <v>0</v>
      </c>
      <c r="Q168" s="19">
        <v>0</v>
      </c>
      <c r="R168" s="77"/>
    </row>
    <row r="169" spans="1:18" x14ac:dyDescent="0.55000000000000004">
      <c r="A169" s="8" t="s">
        <v>182</v>
      </c>
      <c r="B169" s="13">
        <f t="shared" si="53"/>
        <v>23</v>
      </c>
      <c r="C169" s="20">
        <v>4</v>
      </c>
      <c r="D169" s="19">
        <v>19</v>
      </c>
      <c r="E169" s="66">
        <f t="shared" si="54"/>
        <v>0.82608695652173914</v>
      </c>
      <c r="F169" s="20">
        <v>0</v>
      </c>
      <c r="G169" s="20">
        <v>2</v>
      </c>
      <c r="H169" s="19">
        <v>0</v>
      </c>
      <c r="I169" s="19">
        <v>0</v>
      </c>
      <c r="J169" s="19">
        <v>2</v>
      </c>
      <c r="K169" s="19">
        <v>0</v>
      </c>
      <c r="L169" s="19">
        <v>0</v>
      </c>
      <c r="M169" s="13">
        <f t="shared" si="55"/>
        <v>4</v>
      </c>
      <c r="N169" s="19">
        <v>18</v>
      </c>
      <c r="O169" s="66">
        <f t="shared" si="56"/>
        <v>0.18181818181818182</v>
      </c>
      <c r="P169" s="19">
        <v>0</v>
      </c>
      <c r="Q169" s="19">
        <v>1</v>
      </c>
      <c r="R169" s="77"/>
    </row>
    <row r="170" spans="1:18" x14ac:dyDescent="0.55000000000000004">
      <c r="A170" s="8" t="s">
        <v>183</v>
      </c>
      <c r="B170" s="13">
        <f t="shared" si="53"/>
        <v>8</v>
      </c>
      <c r="C170" s="20">
        <v>2</v>
      </c>
      <c r="D170" s="19">
        <v>6</v>
      </c>
      <c r="E170" s="66">
        <f t="shared" si="54"/>
        <v>0.75</v>
      </c>
      <c r="F170" s="20">
        <v>0</v>
      </c>
      <c r="G170" s="20">
        <v>0</v>
      </c>
      <c r="H170" s="19">
        <v>0</v>
      </c>
      <c r="I170" s="19">
        <v>0</v>
      </c>
      <c r="J170" s="19">
        <v>0</v>
      </c>
      <c r="K170" s="19">
        <v>0</v>
      </c>
      <c r="L170" s="19">
        <v>1</v>
      </c>
      <c r="M170" s="13">
        <f t="shared" si="55"/>
        <v>1</v>
      </c>
      <c r="N170" s="19">
        <v>6</v>
      </c>
      <c r="O170" s="66">
        <f t="shared" si="56"/>
        <v>0.14285714285714285</v>
      </c>
      <c r="P170" s="19">
        <v>0</v>
      </c>
      <c r="Q170" s="19">
        <v>1</v>
      </c>
      <c r="R170" s="77"/>
    </row>
    <row r="171" spans="1:18" s="57" customFormat="1" x14ac:dyDescent="0.55000000000000004">
      <c r="A171" s="46" t="s">
        <v>46</v>
      </c>
      <c r="B171" s="24">
        <f>C171+D171</f>
        <v>311</v>
      </c>
      <c r="C171" s="24">
        <f>C132+C166+C153+C149+C147+C134+C135+C146+C150+C156+C159+C160</f>
        <v>75</v>
      </c>
      <c r="D171" s="24">
        <f>D132+D166+D153+D149+D147+D134+D135+D146+D150+D156+D159+D160</f>
        <v>236</v>
      </c>
      <c r="E171" s="67">
        <f t="shared" si="46"/>
        <v>0.7588424437299035</v>
      </c>
      <c r="F171" s="24">
        <f t="shared" ref="F171:N171" si="57">F132+F166+F153+F149+F147+F134+F135+F146+F150+F156+F159+F160</f>
        <v>2</v>
      </c>
      <c r="G171" s="24">
        <f t="shared" si="57"/>
        <v>20</v>
      </c>
      <c r="H171" s="24">
        <f t="shared" si="57"/>
        <v>40</v>
      </c>
      <c r="I171" s="24">
        <f t="shared" si="57"/>
        <v>4</v>
      </c>
      <c r="J171" s="24">
        <f t="shared" si="57"/>
        <v>24</v>
      </c>
      <c r="K171" s="24">
        <f t="shared" si="57"/>
        <v>0</v>
      </c>
      <c r="L171" s="24">
        <f t="shared" si="57"/>
        <v>15</v>
      </c>
      <c r="M171" s="24">
        <f t="shared" si="57"/>
        <v>103</v>
      </c>
      <c r="N171" s="24">
        <f t="shared" si="57"/>
        <v>193</v>
      </c>
      <c r="O171" s="67">
        <f t="shared" si="47"/>
        <v>0.34797297297297297</v>
      </c>
      <c r="P171" s="24">
        <f>P132+P166+P153+P149+P147+P134+P135+P146+P150+P156+P159+P160</f>
        <v>8</v>
      </c>
      <c r="Q171" s="24">
        <f>Q132+Q166+Q153+Q149+Q147+Q134+Q135+Q146+Q150+Q156+Q159+Q160</f>
        <v>5</v>
      </c>
      <c r="R171" s="135"/>
    </row>
    <row r="172" spans="1:18" x14ac:dyDescent="0.55000000000000004">
      <c r="A172" s="42" t="s">
        <v>146</v>
      </c>
      <c r="B172" s="26"/>
      <c r="C172" s="26"/>
      <c r="D172" s="26"/>
      <c r="E172" s="66"/>
      <c r="F172" s="26"/>
      <c r="G172" s="26"/>
      <c r="H172" s="26"/>
      <c r="I172" s="26"/>
      <c r="J172" s="26"/>
      <c r="K172" s="26"/>
      <c r="L172" s="26"/>
      <c r="M172" s="13"/>
      <c r="N172" s="26"/>
      <c r="O172" s="66"/>
      <c r="P172" s="26"/>
      <c r="Q172" s="26"/>
      <c r="R172" s="77"/>
    </row>
    <row r="173" spans="1:18" x14ac:dyDescent="0.55000000000000004">
      <c r="A173" s="5" t="s">
        <v>184</v>
      </c>
      <c r="B173" s="13">
        <f t="shared" ref="B173:B199" si="58">C173+D173</f>
        <v>2</v>
      </c>
      <c r="C173" s="13">
        <v>0</v>
      </c>
      <c r="D173" s="13">
        <v>2</v>
      </c>
      <c r="E173" s="66">
        <f t="shared" si="46"/>
        <v>1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f t="shared" si="38"/>
        <v>0</v>
      </c>
      <c r="N173" s="13">
        <v>2</v>
      </c>
      <c r="O173" s="66">
        <f t="shared" si="47"/>
        <v>0</v>
      </c>
      <c r="P173" s="13">
        <v>0</v>
      </c>
      <c r="Q173" s="13">
        <v>0</v>
      </c>
      <c r="R173" s="77"/>
    </row>
    <row r="174" spans="1:18" x14ac:dyDescent="0.55000000000000004">
      <c r="A174" s="8" t="s">
        <v>185</v>
      </c>
      <c r="B174" s="19">
        <f t="shared" si="58"/>
        <v>2</v>
      </c>
      <c r="C174" s="20">
        <v>0</v>
      </c>
      <c r="D174" s="19">
        <v>2</v>
      </c>
      <c r="E174" s="66">
        <f t="shared" si="46"/>
        <v>1</v>
      </c>
      <c r="F174" s="20">
        <v>0</v>
      </c>
      <c r="G174" s="20">
        <v>0</v>
      </c>
      <c r="H174" s="19">
        <v>1</v>
      </c>
      <c r="I174" s="19">
        <v>0</v>
      </c>
      <c r="J174" s="19">
        <v>0</v>
      </c>
      <c r="K174" s="19">
        <v>0</v>
      </c>
      <c r="L174" s="19">
        <v>0</v>
      </c>
      <c r="M174" s="13">
        <f t="shared" si="38"/>
        <v>1</v>
      </c>
      <c r="N174" s="19">
        <v>1</v>
      </c>
      <c r="O174" s="66">
        <f t="shared" si="47"/>
        <v>0.5</v>
      </c>
      <c r="P174" s="19">
        <v>0</v>
      </c>
      <c r="Q174" s="19">
        <v>0</v>
      </c>
      <c r="R174" s="77"/>
    </row>
    <row r="175" spans="1:18" x14ac:dyDescent="0.55000000000000004">
      <c r="A175" s="5" t="s">
        <v>186</v>
      </c>
      <c r="B175" s="13">
        <v>4</v>
      </c>
      <c r="C175" s="14">
        <v>0</v>
      </c>
      <c r="D175" s="13">
        <v>4</v>
      </c>
      <c r="E175" s="66">
        <f t="shared" si="46"/>
        <v>1</v>
      </c>
      <c r="F175" s="14">
        <v>0</v>
      </c>
      <c r="G175" s="14">
        <v>0</v>
      </c>
      <c r="H175" s="13">
        <v>0</v>
      </c>
      <c r="I175" s="13">
        <v>0</v>
      </c>
      <c r="J175" s="13">
        <v>2</v>
      </c>
      <c r="K175" s="13">
        <v>0</v>
      </c>
      <c r="L175" s="13">
        <v>0</v>
      </c>
      <c r="M175" s="13">
        <f t="shared" si="38"/>
        <v>2</v>
      </c>
      <c r="N175" s="13">
        <v>2</v>
      </c>
      <c r="O175" s="66">
        <f t="shared" si="47"/>
        <v>0.5</v>
      </c>
      <c r="P175" s="13">
        <v>0</v>
      </c>
      <c r="Q175" s="13">
        <v>0</v>
      </c>
      <c r="R175" s="77"/>
    </row>
    <row r="176" spans="1:18" x14ac:dyDescent="0.55000000000000004">
      <c r="A176" s="5" t="s">
        <v>187</v>
      </c>
      <c r="B176" s="13">
        <v>14</v>
      </c>
      <c r="C176" s="14">
        <v>2</v>
      </c>
      <c r="D176" s="13">
        <v>12</v>
      </c>
      <c r="E176" s="66">
        <f t="shared" si="46"/>
        <v>0.8571428571428571</v>
      </c>
      <c r="F176" s="14">
        <v>0</v>
      </c>
      <c r="G176" s="14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f t="shared" si="38"/>
        <v>0</v>
      </c>
      <c r="N176" s="13">
        <v>14</v>
      </c>
      <c r="O176" s="66">
        <f t="shared" si="47"/>
        <v>0</v>
      </c>
      <c r="P176" s="13">
        <v>0</v>
      </c>
      <c r="Q176" s="13">
        <v>0</v>
      </c>
      <c r="R176" s="77"/>
    </row>
    <row r="177" spans="1:18" s="57" customFormat="1" x14ac:dyDescent="0.55000000000000004">
      <c r="A177" s="46" t="s">
        <v>188</v>
      </c>
      <c r="B177" s="24">
        <f>C177+D177</f>
        <v>20</v>
      </c>
      <c r="C177" s="24">
        <f>C173+C175+C176</f>
        <v>2</v>
      </c>
      <c r="D177" s="24">
        <f t="shared" ref="D177:Q177" si="59">D173+D175+D176</f>
        <v>18</v>
      </c>
      <c r="E177" s="67">
        <f t="shared" si="46"/>
        <v>0.9</v>
      </c>
      <c r="F177" s="24">
        <f t="shared" si="59"/>
        <v>0</v>
      </c>
      <c r="G177" s="24">
        <f t="shared" si="59"/>
        <v>0</v>
      </c>
      <c r="H177" s="24">
        <f t="shared" si="59"/>
        <v>0</v>
      </c>
      <c r="I177" s="24">
        <f t="shared" si="59"/>
        <v>0</v>
      </c>
      <c r="J177" s="24">
        <f t="shared" si="59"/>
        <v>2</v>
      </c>
      <c r="K177" s="24">
        <f t="shared" si="59"/>
        <v>0</v>
      </c>
      <c r="L177" s="24">
        <f t="shared" si="59"/>
        <v>0</v>
      </c>
      <c r="M177" s="24">
        <f t="shared" si="38"/>
        <v>2</v>
      </c>
      <c r="N177" s="24">
        <f t="shared" si="59"/>
        <v>18</v>
      </c>
      <c r="O177" s="67">
        <f t="shared" si="47"/>
        <v>0.1</v>
      </c>
      <c r="P177" s="24">
        <f>P173+P175+P176</f>
        <v>0</v>
      </c>
      <c r="Q177" s="24">
        <f t="shared" si="59"/>
        <v>0</v>
      </c>
      <c r="R177" s="135"/>
    </row>
    <row r="178" spans="1:18" x14ac:dyDescent="0.55000000000000004">
      <c r="A178" s="5" t="s">
        <v>189</v>
      </c>
      <c r="B178" s="13">
        <v>10</v>
      </c>
      <c r="C178" s="59">
        <v>0</v>
      </c>
      <c r="D178" s="59">
        <v>10</v>
      </c>
      <c r="E178" s="66">
        <f>D178/B178</f>
        <v>1</v>
      </c>
      <c r="F178" s="59">
        <v>0</v>
      </c>
      <c r="G178" s="59">
        <v>0</v>
      </c>
      <c r="H178" s="59">
        <v>1</v>
      </c>
      <c r="I178" s="59">
        <v>0</v>
      </c>
      <c r="J178" s="59">
        <v>2</v>
      </c>
      <c r="K178" s="59">
        <v>0</v>
      </c>
      <c r="L178" s="59">
        <v>0</v>
      </c>
      <c r="M178" s="13">
        <f>SUM(F178:L178)</f>
        <v>3</v>
      </c>
      <c r="N178" s="13">
        <v>7</v>
      </c>
      <c r="O178" s="66">
        <f>M178/(M178+N178)</f>
        <v>0.3</v>
      </c>
      <c r="P178" s="13">
        <v>0</v>
      </c>
      <c r="Q178" s="13">
        <v>0</v>
      </c>
      <c r="R178" s="77"/>
    </row>
    <row r="179" spans="1:18" x14ac:dyDescent="0.55000000000000004">
      <c r="A179" s="5" t="s">
        <v>190</v>
      </c>
      <c r="B179" s="13">
        <v>5</v>
      </c>
      <c r="C179" s="59">
        <v>2</v>
      </c>
      <c r="D179" s="59">
        <v>3</v>
      </c>
      <c r="E179" s="66">
        <f>D179/B179</f>
        <v>0.6</v>
      </c>
      <c r="F179" s="59">
        <v>0</v>
      </c>
      <c r="G179" s="59">
        <v>0</v>
      </c>
      <c r="H179" s="59">
        <v>0</v>
      </c>
      <c r="I179" s="59">
        <v>0</v>
      </c>
      <c r="J179" s="59">
        <v>0</v>
      </c>
      <c r="K179" s="59">
        <v>0</v>
      </c>
      <c r="L179" s="59">
        <v>0</v>
      </c>
      <c r="M179" s="13">
        <f>SUM(F179:L179)</f>
        <v>0</v>
      </c>
      <c r="N179" s="13">
        <v>4</v>
      </c>
      <c r="O179" s="66">
        <f>M179/(M179+N179)</f>
        <v>0</v>
      </c>
      <c r="P179" s="13">
        <v>0</v>
      </c>
      <c r="Q179" s="13">
        <v>1</v>
      </c>
      <c r="R179" s="77"/>
    </row>
    <row r="180" spans="1:18" x14ac:dyDescent="0.55000000000000004">
      <c r="A180" s="5" t="s">
        <v>191</v>
      </c>
      <c r="B180" s="13">
        <v>14</v>
      </c>
      <c r="C180" s="59">
        <v>0</v>
      </c>
      <c r="D180" s="59">
        <v>14</v>
      </c>
      <c r="E180" s="66">
        <f>D180/B180</f>
        <v>1</v>
      </c>
      <c r="F180" s="59">
        <v>0</v>
      </c>
      <c r="G180" s="59">
        <v>1</v>
      </c>
      <c r="H180" s="59">
        <v>0</v>
      </c>
      <c r="I180" s="59">
        <v>0</v>
      </c>
      <c r="J180" s="59">
        <v>0</v>
      </c>
      <c r="K180" s="59">
        <v>0</v>
      </c>
      <c r="L180" s="59">
        <v>1</v>
      </c>
      <c r="M180" s="13">
        <f>SUM(F180:L180)</f>
        <v>2</v>
      </c>
      <c r="N180" s="13">
        <v>12</v>
      </c>
      <c r="O180" s="66">
        <f>M180/(M180+N180)</f>
        <v>0.14285714285714285</v>
      </c>
      <c r="P180" s="13">
        <v>0</v>
      </c>
      <c r="Q180" s="13">
        <v>0</v>
      </c>
      <c r="R180" s="77"/>
    </row>
    <row r="181" spans="1:18" x14ac:dyDescent="0.55000000000000004">
      <c r="A181" s="5" t="s">
        <v>192</v>
      </c>
      <c r="B181" s="13">
        <v>1</v>
      </c>
      <c r="C181" s="59">
        <v>0</v>
      </c>
      <c r="D181" s="59">
        <v>1</v>
      </c>
      <c r="E181" s="66">
        <f>D181/B181</f>
        <v>1</v>
      </c>
      <c r="F181" s="59">
        <v>0</v>
      </c>
      <c r="G181" s="59">
        <v>0</v>
      </c>
      <c r="H181" s="59">
        <v>0</v>
      </c>
      <c r="I181" s="59">
        <v>0</v>
      </c>
      <c r="J181" s="59">
        <v>0</v>
      </c>
      <c r="K181" s="59">
        <v>0</v>
      </c>
      <c r="L181" s="59">
        <v>0</v>
      </c>
      <c r="M181" s="13">
        <f>SUM(F181:L181)</f>
        <v>0</v>
      </c>
      <c r="N181" s="13">
        <v>0</v>
      </c>
      <c r="O181" s="66" t="e">
        <f>M181/(M181+N181)</f>
        <v>#DIV/0!</v>
      </c>
      <c r="P181" s="13">
        <v>1</v>
      </c>
      <c r="Q181" s="13">
        <v>0</v>
      </c>
      <c r="R181" s="77"/>
    </row>
    <row r="182" spans="1:18" x14ac:dyDescent="0.55000000000000004">
      <c r="A182" s="5" t="s">
        <v>193</v>
      </c>
      <c r="B182" s="19">
        <f>C182+D182</f>
        <v>0</v>
      </c>
      <c r="C182" s="20">
        <v>0</v>
      </c>
      <c r="D182" s="19">
        <v>0</v>
      </c>
      <c r="E182" s="66" t="e">
        <f>D182/B182</f>
        <v>#DIV/0!</v>
      </c>
      <c r="F182" s="20">
        <v>0</v>
      </c>
      <c r="G182" s="20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3">
        <v>0</v>
      </c>
      <c r="N182" s="19">
        <v>0</v>
      </c>
      <c r="O182" s="66" t="e">
        <f>M182/(M182+N182)</f>
        <v>#DIV/0!</v>
      </c>
      <c r="P182" s="19">
        <v>0</v>
      </c>
      <c r="Q182" s="19">
        <v>0</v>
      </c>
      <c r="R182" s="77"/>
    </row>
    <row r="183" spans="1:18" x14ac:dyDescent="0.55000000000000004">
      <c r="A183" s="5" t="s">
        <v>194</v>
      </c>
      <c r="B183" s="13">
        <v>7</v>
      </c>
      <c r="C183" s="14">
        <v>0</v>
      </c>
      <c r="D183" s="13">
        <v>7</v>
      </c>
      <c r="E183" s="66">
        <f t="shared" si="46"/>
        <v>1</v>
      </c>
      <c r="F183" s="14">
        <v>0</v>
      </c>
      <c r="G183" s="14">
        <v>1</v>
      </c>
      <c r="H183" s="14">
        <v>2</v>
      </c>
      <c r="I183" s="14">
        <v>0</v>
      </c>
      <c r="J183" s="14">
        <v>0</v>
      </c>
      <c r="K183" s="14">
        <v>0</v>
      </c>
      <c r="L183" s="14">
        <v>1</v>
      </c>
      <c r="M183" s="13">
        <f t="shared" si="38"/>
        <v>4</v>
      </c>
      <c r="N183" s="13">
        <v>3</v>
      </c>
      <c r="O183" s="66">
        <f t="shared" si="47"/>
        <v>0.5714285714285714</v>
      </c>
      <c r="P183" s="13">
        <v>0</v>
      </c>
      <c r="Q183" s="13">
        <v>0</v>
      </c>
      <c r="R183" s="77"/>
    </row>
    <row r="184" spans="1:18" s="1" customFormat="1" x14ac:dyDescent="0.55000000000000004">
      <c r="A184" s="5" t="s">
        <v>237</v>
      </c>
      <c r="B184" s="13">
        <f>C184+D184</f>
        <v>0</v>
      </c>
      <c r="C184" s="59">
        <v>0</v>
      </c>
      <c r="D184" s="59">
        <v>0</v>
      </c>
      <c r="E184" s="66" t="e">
        <f>D184/B184</f>
        <v>#DIV/0!</v>
      </c>
      <c r="F184" s="59">
        <v>0</v>
      </c>
      <c r="G184" s="59">
        <v>0</v>
      </c>
      <c r="H184" s="59">
        <v>0</v>
      </c>
      <c r="I184" s="59">
        <v>0</v>
      </c>
      <c r="J184" s="59">
        <v>0</v>
      </c>
      <c r="K184" s="59">
        <v>0</v>
      </c>
      <c r="L184" s="59">
        <v>0</v>
      </c>
      <c r="M184" s="13">
        <f t="shared" si="38"/>
        <v>0</v>
      </c>
      <c r="N184" s="13">
        <v>0</v>
      </c>
      <c r="O184" s="66" t="e">
        <f>M184/(M184+N184)</f>
        <v>#DIV/0!</v>
      </c>
      <c r="P184" s="13">
        <v>0</v>
      </c>
      <c r="Q184" s="13">
        <v>0</v>
      </c>
      <c r="R184" s="53"/>
    </row>
    <row r="185" spans="1:18" x14ac:dyDescent="0.55000000000000004">
      <c r="A185" s="5" t="s">
        <v>195</v>
      </c>
      <c r="B185" s="13">
        <v>1</v>
      </c>
      <c r="C185" s="59">
        <v>0</v>
      </c>
      <c r="D185" s="59">
        <v>1</v>
      </c>
      <c r="E185" s="66">
        <f>D185/B185</f>
        <v>1</v>
      </c>
      <c r="F185" s="59">
        <v>0</v>
      </c>
      <c r="G185" s="59">
        <v>0</v>
      </c>
      <c r="H185" s="59">
        <v>0</v>
      </c>
      <c r="I185" s="59">
        <v>0</v>
      </c>
      <c r="J185" s="59">
        <v>0</v>
      </c>
      <c r="K185" s="59">
        <v>0</v>
      </c>
      <c r="L185" s="59">
        <v>0</v>
      </c>
      <c r="M185" s="13">
        <f t="shared" si="38"/>
        <v>0</v>
      </c>
      <c r="N185" s="13">
        <v>1</v>
      </c>
      <c r="O185" s="66">
        <f>M185/(M185+N185)</f>
        <v>0</v>
      </c>
      <c r="P185" s="13">
        <v>0</v>
      </c>
      <c r="Q185" s="13">
        <v>0</v>
      </c>
      <c r="R185" s="77"/>
    </row>
    <row r="186" spans="1:18" s="1" customFormat="1" x14ac:dyDescent="0.55000000000000004">
      <c r="A186" s="5" t="s">
        <v>196</v>
      </c>
      <c r="B186" s="13">
        <f>C186+D186</f>
        <v>0</v>
      </c>
      <c r="C186" s="59">
        <v>0</v>
      </c>
      <c r="D186" s="59">
        <v>0</v>
      </c>
      <c r="E186" s="66" t="e">
        <f>D186/B186</f>
        <v>#DIV/0!</v>
      </c>
      <c r="F186" s="59">
        <v>0</v>
      </c>
      <c r="G186" s="59">
        <v>0</v>
      </c>
      <c r="H186" s="59">
        <v>0</v>
      </c>
      <c r="I186" s="59">
        <v>0</v>
      </c>
      <c r="J186" s="59">
        <v>0</v>
      </c>
      <c r="K186" s="59">
        <v>0</v>
      </c>
      <c r="L186" s="59">
        <v>0</v>
      </c>
      <c r="M186" s="13">
        <f t="shared" si="38"/>
        <v>0</v>
      </c>
      <c r="N186" s="13">
        <v>0</v>
      </c>
      <c r="O186" s="66" t="e">
        <f>M186/(M186+N186)</f>
        <v>#DIV/0!</v>
      </c>
      <c r="P186" s="13">
        <v>0</v>
      </c>
      <c r="Q186" s="13">
        <v>0</v>
      </c>
      <c r="R186" s="53"/>
    </row>
    <row r="187" spans="1:18" x14ac:dyDescent="0.55000000000000004">
      <c r="A187" s="10" t="s">
        <v>197</v>
      </c>
      <c r="B187" s="13">
        <v>1</v>
      </c>
      <c r="C187" s="14">
        <v>0</v>
      </c>
      <c r="D187" s="13">
        <v>1</v>
      </c>
      <c r="E187" s="66">
        <f t="shared" si="46"/>
        <v>1</v>
      </c>
      <c r="F187" s="14">
        <v>0</v>
      </c>
      <c r="G187" s="14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f t="shared" si="38"/>
        <v>0</v>
      </c>
      <c r="N187" s="13">
        <v>1</v>
      </c>
      <c r="O187" s="66">
        <f t="shared" si="47"/>
        <v>0</v>
      </c>
      <c r="P187" s="13">
        <v>0</v>
      </c>
      <c r="Q187" s="13">
        <v>0</v>
      </c>
      <c r="R187" s="77"/>
    </row>
    <row r="188" spans="1:18" x14ac:dyDescent="0.55000000000000004">
      <c r="A188" s="1" t="s">
        <v>198</v>
      </c>
      <c r="B188" s="13">
        <v>2</v>
      </c>
      <c r="C188" s="14">
        <v>2</v>
      </c>
      <c r="D188" s="13">
        <v>0</v>
      </c>
      <c r="E188" s="66">
        <f t="shared" si="46"/>
        <v>0</v>
      </c>
      <c r="F188" s="14">
        <v>0</v>
      </c>
      <c r="G188" s="14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f t="shared" ref="M188:M197" si="60">SUM(F188:L188)</f>
        <v>0</v>
      </c>
      <c r="N188" s="13">
        <v>2</v>
      </c>
      <c r="O188" s="66">
        <f t="shared" si="47"/>
        <v>0</v>
      </c>
      <c r="P188" s="13">
        <v>0</v>
      </c>
      <c r="Q188" s="13">
        <v>0</v>
      </c>
      <c r="R188" s="77"/>
    </row>
    <row r="189" spans="1:18" x14ac:dyDescent="0.55000000000000004">
      <c r="A189" s="1" t="s">
        <v>199</v>
      </c>
      <c r="B189" s="13">
        <v>4</v>
      </c>
      <c r="C189" s="14">
        <v>1</v>
      </c>
      <c r="D189" s="13">
        <v>3</v>
      </c>
      <c r="E189" s="66">
        <f>D189/B189</f>
        <v>0.75</v>
      </c>
      <c r="F189" s="59">
        <v>0</v>
      </c>
      <c r="G189" s="59">
        <v>0</v>
      </c>
      <c r="H189" s="59">
        <v>0</v>
      </c>
      <c r="I189" s="59">
        <v>0</v>
      </c>
      <c r="J189" s="59">
        <v>0</v>
      </c>
      <c r="K189" s="59">
        <v>0</v>
      </c>
      <c r="L189" s="59">
        <v>0</v>
      </c>
      <c r="M189" s="13">
        <f>SUM(F189:L189)</f>
        <v>0</v>
      </c>
      <c r="N189" s="13">
        <v>4</v>
      </c>
      <c r="O189" s="66">
        <f>M189/(M189+N189)</f>
        <v>0</v>
      </c>
      <c r="P189" s="13">
        <v>0</v>
      </c>
      <c r="Q189" s="13">
        <v>0</v>
      </c>
      <c r="R189" s="77"/>
    </row>
    <row r="190" spans="1:18" x14ac:dyDescent="0.55000000000000004">
      <c r="A190" s="5" t="s">
        <v>200</v>
      </c>
      <c r="B190" s="13">
        <v>11</v>
      </c>
      <c r="C190" s="59">
        <v>0</v>
      </c>
      <c r="D190" s="59">
        <v>11</v>
      </c>
      <c r="E190" s="66">
        <f>D190/B190</f>
        <v>1</v>
      </c>
      <c r="F190" s="59">
        <v>0</v>
      </c>
      <c r="G190" s="59">
        <v>0</v>
      </c>
      <c r="H190" s="59">
        <v>2</v>
      </c>
      <c r="I190" s="59">
        <v>0</v>
      </c>
      <c r="J190" s="59">
        <v>1</v>
      </c>
      <c r="K190" s="59">
        <v>0</v>
      </c>
      <c r="L190" s="59">
        <v>0</v>
      </c>
      <c r="M190" s="13">
        <f>SUM(F190:L190)</f>
        <v>3</v>
      </c>
      <c r="N190" s="13">
        <v>7</v>
      </c>
      <c r="O190" s="66">
        <f>M190/(M190+N190)</f>
        <v>0.3</v>
      </c>
      <c r="P190" s="13">
        <v>0</v>
      </c>
      <c r="Q190" s="13">
        <v>1</v>
      </c>
      <c r="R190" s="77"/>
    </row>
    <row r="191" spans="1:18" x14ac:dyDescent="0.55000000000000004">
      <c r="A191" s="5" t="s">
        <v>201</v>
      </c>
      <c r="B191" s="13">
        <v>1</v>
      </c>
      <c r="C191" s="59">
        <v>0</v>
      </c>
      <c r="D191" s="59">
        <v>1</v>
      </c>
      <c r="E191" s="66">
        <f>D191/B191</f>
        <v>1</v>
      </c>
      <c r="F191" s="59">
        <v>0</v>
      </c>
      <c r="G191" s="59">
        <v>0</v>
      </c>
      <c r="H191" s="59">
        <v>0</v>
      </c>
      <c r="I191" s="59">
        <v>0</v>
      </c>
      <c r="J191" s="59">
        <v>0</v>
      </c>
      <c r="K191" s="59">
        <v>0</v>
      </c>
      <c r="L191" s="59">
        <v>0</v>
      </c>
      <c r="M191" s="13">
        <f>SUM(F191:L191)</f>
        <v>0</v>
      </c>
      <c r="N191" s="13">
        <v>1</v>
      </c>
      <c r="O191" s="66">
        <f>M191/(M191+N191)</f>
        <v>0</v>
      </c>
      <c r="P191" s="13">
        <v>0</v>
      </c>
      <c r="Q191" s="13">
        <v>0</v>
      </c>
      <c r="R191" s="77"/>
    </row>
    <row r="192" spans="1:18" s="1" customFormat="1" x14ac:dyDescent="0.55000000000000004">
      <c r="A192" s="58" t="s">
        <v>202</v>
      </c>
      <c r="B192" s="13">
        <f>C192+D192</f>
        <v>0</v>
      </c>
      <c r="C192" s="13">
        <v>0</v>
      </c>
      <c r="D192" s="13">
        <v>0</v>
      </c>
      <c r="E192" s="66" t="e">
        <f>D192/B192</f>
        <v>#DIV/0!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59">
        <v>0</v>
      </c>
      <c r="L192" s="13">
        <v>0</v>
      </c>
      <c r="M192" s="13">
        <f>SUM(F192:L192)</f>
        <v>0</v>
      </c>
      <c r="N192" s="13">
        <v>0</v>
      </c>
      <c r="O192" s="66" t="e">
        <f>M192/(M192+N192)</f>
        <v>#DIV/0!</v>
      </c>
      <c r="P192" s="13">
        <v>0</v>
      </c>
      <c r="Q192" s="13">
        <v>0</v>
      </c>
      <c r="R192" s="53"/>
    </row>
    <row r="193" spans="1:18" s="1" customFormat="1" x14ac:dyDescent="0.55000000000000004">
      <c r="A193" s="5" t="s">
        <v>238</v>
      </c>
      <c r="B193" s="13">
        <f t="shared" si="58"/>
        <v>0</v>
      </c>
      <c r="C193" s="14">
        <v>0</v>
      </c>
      <c r="D193" s="13">
        <v>0</v>
      </c>
      <c r="E193" s="66" t="e">
        <f t="shared" si="46"/>
        <v>#DIV/0!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59">
        <v>0</v>
      </c>
      <c r="L193" s="13">
        <v>0</v>
      </c>
      <c r="M193" s="13">
        <f t="shared" si="60"/>
        <v>0</v>
      </c>
      <c r="N193" s="13">
        <v>0</v>
      </c>
      <c r="O193" s="66" t="e">
        <f t="shared" si="47"/>
        <v>#DIV/0!</v>
      </c>
      <c r="P193" s="13">
        <v>0</v>
      </c>
      <c r="Q193" s="13">
        <v>0</v>
      </c>
      <c r="R193" s="53"/>
    </row>
    <row r="194" spans="1:18" s="1" customFormat="1" x14ac:dyDescent="0.55000000000000004">
      <c r="A194" s="1" t="s">
        <v>204</v>
      </c>
      <c r="B194" s="13">
        <f t="shared" si="58"/>
        <v>0</v>
      </c>
      <c r="C194" s="14">
        <v>0</v>
      </c>
      <c r="D194" s="13">
        <v>0</v>
      </c>
      <c r="E194" s="66" t="e">
        <f t="shared" si="46"/>
        <v>#DIV/0!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59">
        <v>0</v>
      </c>
      <c r="L194" s="13">
        <v>0</v>
      </c>
      <c r="M194" s="13">
        <f t="shared" si="60"/>
        <v>0</v>
      </c>
      <c r="N194" s="13">
        <v>0</v>
      </c>
      <c r="O194" s="66" t="e">
        <f t="shared" si="47"/>
        <v>#DIV/0!</v>
      </c>
      <c r="P194" s="13">
        <v>0</v>
      </c>
      <c r="Q194" s="13">
        <v>0</v>
      </c>
      <c r="R194" s="53"/>
    </row>
    <row r="195" spans="1:18" s="1" customFormat="1" x14ac:dyDescent="0.55000000000000004">
      <c r="A195" s="1" t="s">
        <v>205</v>
      </c>
      <c r="B195" s="13">
        <f>C195+D195</f>
        <v>0</v>
      </c>
      <c r="C195" s="14">
        <v>0</v>
      </c>
      <c r="D195" s="13">
        <v>0</v>
      </c>
      <c r="E195" s="66" t="e">
        <f t="shared" si="46"/>
        <v>#DIV/0!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59">
        <v>0</v>
      </c>
      <c r="L195" s="13">
        <v>0</v>
      </c>
      <c r="M195" s="13">
        <f t="shared" si="60"/>
        <v>0</v>
      </c>
      <c r="N195" s="13">
        <v>0</v>
      </c>
      <c r="O195" s="66" t="e">
        <f t="shared" si="47"/>
        <v>#DIV/0!</v>
      </c>
      <c r="P195" s="13">
        <v>0</v>
      </c>
      <c r="Q195" s="13">
        <v>0</v>
      </c>
      <c r="R195" s="53"/>
    </row>
    <row r="196" spans="1:18" s="1" customFormat="1" x14ac:dyDescent="0.55000000000000004">
      <c r="A196" s="5" t="s">
        <v>206</v>
      </c>
      <c r="B196" s="13">
        <v>17</v>
      </c>
      <c r="C196" s="59">
        <v>2</v>
      </c>
      <c r="D196" s="59">
        <v>15</v>
      </c>
      <c r="E196" s="66">
        <f>D196/B196</f>
        <v>0.88235294117647056</v>
      </c>
      <c r="F196" s="59">
        <v>0</v>
      </c>
      <c r="G196" s="59">
        <v>1</v>
      </c>
      <c r="H196" s="59">
        <v>0</v>
      </c>
      <c r="I196" s="59">
        <v>0</v>
      </c>
      <c r="J196" s="59">
        <v>1</v>
      </c>
      <c r="K196" s="59">
        <v>0</v>
      </c>
      <c r="L196" s="59">
        <v>0</v>
      </c>
      <c r="M196" s="13">
        <f>SUM(F196:L196)</f>
        <v>2</v>
      </c>
      <c r="N196" s="13">
        <v>14</v>
      </c>
      <c r="O196" s="66">
        <f>M196/(M196+N196)</f>
        <v>0.125</v>
      </c>
      <c r="P196" s="13">
        <v>0</v>
      </c>
      <c r="Q196" s="13">
        <v>1</v>
      </c>
      <c r="R196" s="53"/>
    </row>
    <row r="197" spans="1:18" s="1" customFormat="1" x14ac:dyDescent="0.55000000000000004">
      <c r="A197" s="5" t="s">
        <v>207</v>
      </c>
      <c r="B197" s="13">
        <f>C197+D197</f>
        <v>0</v>
      </c>
      <c r="C197" s="14">
        <v>0</v>
      </c>
      <c r="D197" s="13">
        <v>0</v>
      </c>
      <c r="E197" s="66" t="e">
        <f t="shared" si="46"/>
        <v>#DIV/0!</v>
      </c>
      <c r="F197" s="59">
        <v>0</v>
      </c>
      <c r="G197" s="59">
        <v>0</v>
      </c>
      <c r="H197" s="59">
        <v>0</v>
      </c>
      <c r="I197" s="59">
        <v>0</v>
      </c>
      <c r="J197" s="59">
        <v>0</v>
      </c>
      <c r="K197" s="59">
        <v>0</v>
      </c>
      <c r="L197" s="59">
        <v>0</v>
      </c>
      <c r="M197" s="13">
        <f t="shared" si="60"/>
        <v>0</v>
      </c>
      <c r="N197" s="13">
        <v>0</v>
      </c>
      <c r="O197" s="66" t="e">
        <f t="shared" si="47"/>
        <v>#DIV/0!</v>
      </c>
      <c r="P197" s="13">
        <v>0</v>
      </c>
      <c r="Q197" s="13">
        <v>0</v>
      </c>
      <c r="R197" s="53"/>
    </row>
    <row r="198" spans="1:18" x14ac:dyDescent="0.55000000000000004">
      <c r="A198" s="5" t="s">
        <v>183</v>
      </c>
      <c r="B198" s="13">
        <v>7</v>
      </c>
      <c r="C198" s="14">
        <v>0</v>
      </c>
      <c r="D198" s="13">
        <v>7</v>
      </c>
      <c r="E198" s="66">
        <f>D198/B198</f>
        <v>1</v>
      </c>
      <c r="F198" s="59">
        <v>0</v>
      </c>
      <c r="G198" s="59">
        <v>1</v>
      </c>
      <c r="H198" s="59">
        <v>0</v>
      </c>
      <c r="I198" s="59">
        <v>0</v>
      </c>
      <c r="J198" s="59">
        <v>3</v>
      </c>
      <c r="K198" s="59">
        <v>0</v>
      </c>
      <c r="L198" s="59">
        <v>0</v>
      </c>
      <c r="M198" s="13">
        <f>SUM(F198:L198)</f>
        <v>4</v>
      </c>
      <c r="N198" s="13">
        <v>3</v>
      </c>
      <c r="O198" s="66">
        <f>M198/(M198+N198)</f>
        <v>0.5714285714285714</v>
      </c>
      <c r="P198" s="13">
        <v>0</v>
      </c>
      <c r="Q198" s="13">
        <v>0</v>
      </c>
      <c r="R198" s="77"/>
    </row>
    <row r="199" spans="1:18" s="133" customFormat="1" x14ac:dyDescent="0.55000000000000004">
      <c r="A199" s="42" t="s">
        <v>50</v>
      </c>
      <c r="B199" s="26">
        <f t="shared" si="58"/>
        <v>81</v>
      </c>
      <c r="C199" s="26">
        <f>SUM(C178:C181)+SUM(C182:C198)</f>
        <v>7</v>
      </c>
      <c r="D199" s="26">
        <f>SUM(D178:D181)+SUM(D182:D198)</f>
        <v>74</v>
      </c>
      <c r="E199" s="68">
        <f>D199/B199</f>
        <v>0.9135802469135802</v>
      </c>
      <c r="F199" s="26">
        <f>SUM(F178:F181)+SUM(F182:F198)</f>
        <v>0</v>
      </c>
      <c r="G199" s="26">
        <f t="shared" ref="G199:L199" si="61">SUM(G178:G181)+SUM(G182:G198)</f>
        <v>4</v>
      </c>
      <c r="H199" s="26">
        <f t="shared" si="61"/>
        <v>5</v>
      </c>
      <c r="I199" s="26">
        <f t="shared" si="61"/>
        <v>0</v>
      </c>
      <c r="J199" s="26">
        <f t="shared" si="61"/>
        <v>7</v>
      </c>
      <c r="K199" s="26">
        <f t="shared" si="61"/>
        <v>0</v>
      </c>
      <c r="L199" s="26">
        <f t="shared" si="61"/>
        <v>2</v>
      </c>
      <c r="M199" s="26">
        <f t="shared" ref="M199" si="62">SUM(M178:M181)+SUM(M182:M198)</f>
        <v>18</v>
      </c>
      <c r="N199" s="26">
        <f>SUM(N178:N181)+SUM(N182:N198)</f>
        <v>59</v>
      </c>
      <c r="O199" s="68">
        <f>M199/(M199+N199)</f>
        <v>0.23376623376623376</v>
      </c>
      <c r="P199" s="26">
        <f>SUM(P178:P181)+SUM(P182:P198)</f>
        <v>1</v>
      </c>
      <c r="Q199" s="26">
        <f>SUM(Q178:Q181)+SUM(Q182:Q198)</f>
        <v>3</v>
      </c>
      <c r="R199" s="132"/>
    </row>
    <row r="200" spans="1:18" s="133" customFormat="1" x14ac:dyDescent="0.55000000000000004">
      <c r="A200" s="47" t="s">
        <v>208</v>
      </c>
      <c r="B200" s="24">
        <f>C200+D200</f>
        <v>436</v>
      </c>
      <c r="C200" s="24">
        <f>C130+C171+C177+C199</f>
        <v>89</v>
      </c>
      <c r="D200" s="24">
        <f>D130+D171+D177+D199</f>
        <v>347</v>
      </c>
      <c r="E200" s="67">
        <f t="shared" si="46"/>
        <v>0.79587155963302747</v>
      </c>
      <c r="F200" s="48">
        <f t="shared" ref="F200:L200" si="63">F130+F171+F177+F199</f>
        <v>2</v>
      </c>
      <c r="G200" s="48">
        <f t="shared" si="63"/>
        <v>24</v>
      </c>
      <c r="H200" s="48">
        <f t="shared" si="63"/>
        <v>47</v>
      </c>
      <c r="I200" s="48">
        <f t="shared" si="63"/>
        <v>4</v>
      </c>
      <c r="J200" s="48">
        <f t="shared" si="63"/>
        <v>34</v>
      </c>
      <c r="K200" s="48">
        <f t="shared" si="63"/>
        <v>0</v>
      </c>
      <c r="L200" s="48">
        <f t="shared" si="63"/>
        <v>19</v>
      </c>
      <c r="M200" s="24">
        <f>SUM(F200:L200)</f>
        <v>130</v>
      </c>
      <c r="N200" s="24">
        <f>N130+N171+N177+N199</f>
        <v>283</v>
      </c>
      <c r="O200" s="67">
        <f t="shared" ref="O200" si="64">M200/(M200+N200)</f>
        <v>0.31476997578692495</v>
      </c>
      <c r="P200" s="24">
        <f>P130+P171+P177+P199</f>
        <v>14</v>
      </c>
      <c r="Q200" s="24">
        <f>Q130+Q171+Q177+Q199</f>
        <v>9</v>
      </c>
      <c r="R200" s="132"/>
    </row>
    <row r="201" spans="1:18" ht="18.3" x14ac:dyDescent="0.55000000000000004">
      <c r="A201" s="56" t="s">
        <v>209</v>
      </c>
      <c r="B201" s="13"/>
      <c r="C201" s="36"/>
      <c r="D201" s="26"/>
      <c r="E201" s="66"/>
      <c r="F201" s="36"/>
      <c r="G201" s="36"/>
      <c r="H201" s="26"/>
      <c r="I201" s="26"/>
      <c r="J201" s="26"/>
      <c r="K201" s="26"/>
      <c r="L201" s="26"/>
      <c r="M201" s="13"/>
      <c r="N201" s="26"/>
      <c r="O201" s="66"/>
      <c r="P201" s="26"/>
      <c r="Q201" s="26"/>
      <c r="R201" s="77"/>
    </row>
    <row r="202" spans="1:18" x14ac:dyDescent="0.55000000000000004">
      <c r="A202" s="5" t="s">
        <v>107</v>
      </c>
      <c r="B202" s="13">
        <f>C202+D202</f>
        <v>2</v>
      </c>
      <c r="C202" s="14">
        <v>0</v>
      </c>
      <c r="D202" s="13">
        <v>2</v>
      </c>
      <c r="E202" s="66">
        <f t="shared" ref="E202:E220" si="65">D202/B202</f>
        <v>1</v>
      </c>
      <c r="F202" s="14">
        <v>0</v>
      </c>
      <c r="G202" s="14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f t="shared" ref="M202:M219" si="66">SUM(F202:L202)</f>
        <v>0</v>
      </c>
      <c r="N202" s="13">
        <v>2</v>
      </c>
      <c r="O202" s="66">
        <f t="shared" ref="O202:O220" si="67">M202/(M202+N202)</f>
        <v>0</v>
      </c>
      <c r="P202" s="13">
        <v>0</v>
      </c>
      <c r="Q202" s="13">
        <v>0</v>
      </c>
      <c r="R202" s="77"/>
    </row>
    <row r="203" spans="1:18" x14ac:dyDescent="0.55000000000000004">
      <c r="A203" s="5" t="s">
        <v>210</v>
      </c>
      <c r="B203" s="13">
        <f t="shared" ref="B203:B204" si="68">C203+D203</f>
        <v>10</v>
      </c>
      <c r="C203" s="14">
        <v>2</v>
      </c>
      <c r="D203" s="13">
        <v>8</v>
      </c>
      <c r="E203" s="66">
        <f t="shared" si="65"/>
        <v>0.8</v>
      </c>
      <c r="F203" s="14">
        <v>0</v>
      </c>
      <c r="G203" s="14">
        <v>0</v>
      </c>
      <c r="H203" s="14">
        <v>0</v>
      </c>
      <c r="I203" s="14">
        <v>0</v>
      </c>
      <c r="J203" s="14">
        <v>1</v>
      </c>
      <c r="K203" s="14">
        <v>0</v>
      </c>
      <c r="L203" s="14">
        <v>1</v>
      </c>
      <c r="M203" s="13">
        <f t="shared" si="66"/>
        <v>2</v>
      </c>
      <c r="N203" s="13">
        <v>3</v>
      </c>
      <c r="O203" s="66">
        <f t="shared" si="67"/>
        <v>0.4</v>
      </c>
      <c r="P203" s="13">
        <v>4</v>
      </c>
      <c r="Q203" s="13">
        <v>1</v>
      </c>
      <c r="R203" s="77"/>
    </row>
    <row r="204" spans="1:18" x14ac:dyDescent="0.55000000000000004">
      <c r="A204" s="5" t="s">
        <v>21</v>
      </c>
      <c r="B204" s="13">
        <f t="shared" si="68"/>
        <v>2</v>
      </c>
      <c r="C204" s="14">
        <v>0</v>
      </c>
      <c r="D204" s="13">
        <v>2</v>
      </c>
      <c r="E204" s="66">
        <f t="shared" si="65"/>
        <v>1</v>
      </c>
      <c r="F204" s="14">
        <v>0</v>
      </c>
      <c r="G204" s="14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f t="shared" si="66"/>
        <v>0</v>
      </c>
      <c r="N204" s="13">
        <v>2</v>
      </c>
      <c r="O204" s="66">
        <f t="shared" si="67"/>
        <v>0</v>
      </c>
      <c r="P204" s="13">
        <v>0</v>
      </c>
      <c r="Q204" s="13">
        <v>0</v>
      </c>
      <c r="R204" s="77"/>
    </row>
    <row r="205" spans="1:18" s="133" customFormat="1" x14ac:dyDescent="0.55000000000000004">
      <c r="A205" s="46" t="s">
        <v>22</v>
      </c>
      <c r="B205" s="24">
        <f t="shared" ref="B205:B214" si="69">C205+D205</f>
        <v>14</v>
      </c>
      <c r="C205" s="24">
        <f>C202+C204+C203</f>
        <v>2</v>
      </c>
      <c r="D205" s="24">
        <f>D202+D204+D203</f>
        <v>12</v>
      </c>
      <c r="E205" s="67">
        <f t="shared" si="65"/>
        <v>0.8571428571428571</v>
      </c>
      <c r="F205" s="24">
        <f>F202+F204+F203</f>
        <v>0</v>
      </c>
      <c r="G205" s="24">
        <f t="shared" ref="G205:L205" si="70">G202+G204+G203</f>
        <v>0</v>
      </c>
      <c r="H205" s="24">
        <f t="shared" si="70"/>
        <v>0</v>
      </c>
      <c r="I205" s="24">
        <f t="shared" si="70"/>
        <v>0</v>
      </c>
      <c r="J205" s="24">
        <f t="shared" si="70"/>
        <v>1</v>
      </c>
      <c r="K205" s="24">
        <f t="shared" si="70"/>
        <v>0</v>
      </c>
      <c r="L205" s="24">
        <f t="shared" si="70"/>
        <v>1</v>
      </c>
      <c r="M205" s="24">
        <f>SUM(F205:L205)</f>
        <v>2</v>
      </c>
      <c r="N205" s="24">
        <f>N202+N204+N203</f>
        <v>7</v>
      </c>
      <c r="O205" s="67">
        <f t="shared" si="67"/>
        <v>0.22222222222222221</v>
      </c>
      <c r="P205" s="24">
        <f>P202+P204+P203</f>
        <v>4</v>
      </c>
      <c r="Q205" s="24">
        <f>Q202+Q204+Q203</f>
        <v>1</v>
      </c>
      <c r="R205" s="132"/>
    </row>
    <row r="206" spans="1:18" x14ac:dyDescent="0.55000000000000004">
      <c r="A206" s="5" t="s">
        <v>28</v>
      </c>
      <c r="B206" s="13">
        <f t="shared" si="69"/>
        <v>16</v>
      </c>
      <c r="C206" s="14">
        <v>8</v>
      </c>
      <c r="D206" s="13">
        <v>8</v>
      </c>
      <c r="E206" s="66">
        <f t="shared" si="65"/>
        <v>0.5</v>
      </c>
      <c r="F206" s="59">
        <v>0</v>
      </c>
      <c r="G206" s="59">
        <v>0</v>
      </c>
      <c r="H206" s="59">
        <v>2</v>
      </c>
      <c r="I206" s="59">
        <v>0</v>
      </c>
      <c r="J206" s="59">
        <v>5</v>
      </c>
      <c r="K206" s="59">
        <v>0</v>
      </c>
      <c r="L206" s="59">
        <v>1</v>
      </c>
      <c r="M206" s="13">
        <f t="shared" si="66"/>
        <v>8</v>
      </c>
      <c r="N206" s="13">
        <v>4</v>
      </c>
      <c r="O206" s="66">
        <f t="shared" si="67"/>
        <v>0.66666666666666663</v>
      </c>
      <c r="P206" s="13">
        <v>4</v>
      </c>
      <c r="Q206" s="13">
        <v>0</v>
      </c>
      <c r="R206" s="77"/>
    </row>
    <row r="207" spans="1:18" x14ac:dyDescent="0.55000000000000004">
      <c r="A207" s="17" t="s">
        <v>120</v>
      </c>
      <c r="B207" s="13">
        <f t="shared" si="69"/>
        <v>19</v>
      </c>
      <c r="C207" s="13">
        <v>1</v>
      </c>
      <c r="D207" s="13">
        <v>18</v>
      </c>
      <c r="E207" s="66">
        <f t="shared" si="65"/>
        <v>0.94736842105263153</v>
      </c>
      <c r="F207" s="59">
        <v>0</v>
      </c>
      <c r="G207" s="59">
        <v>1</v>
      </c>
      <c r="H207" s="59">
        <v>1</v>
      </c>
      <c r="I207" s="59">
        <v>0</v>
      </c>
      <c r="J207" s="59">
        <v>0</v>
      </c>
      <c r="K207" s="59">
        <v>0</v>
      </c>
      <c r="L207" s="13">
        <v>0</v>
      </c>
      <c r="M207" s="13">
        <f t="shared" si="66"/>
        <v>2</v>
      </c>
      <c r="N207" s="13">
        <v>16</v>
      </c>
      <c r="O207" s="66">
        <f t="shared" si="67"/>
        <v>0.1111111111111111</v>
      </c>
      <c r="P207" s="13">
        <v>1</v>
      </c>
      <c r="Q207" s="13">
        <v>0</v>
      </c>
      <c r="R207" s="77"/>
    </row>
    <row r="208" spans="1:18" x14ac:dyDescent="0.55000000000000004">
      <c r="A208" s="8" t="s">
        <v>211</v>
      </c>
      <c r="B208" s="13">
        <f t="shared" si="69"/>
        <v>14</v>
      </c>
      <c r="C208" s="20">
        <v>1</v>
      </c>
      <c r="D208" s="19">
        <v>13</v>
      </c>
      <c r="E208" s="66">
        <f t="shared" si="65"/>
        <v>0.9285714285714286</v>
      </c>
      <c r="F208" s="20">
        <v>0</v>
      </c>
      <c r="G208" s="20">
        <v>1</v>
      </c>
      <c r="H208" s="19">
        <v>1</v>
      </c>
      <c r="I208" s="19">
        <v>0</v>
      </c>
      <c r="J208" s="19">
        <v>0</v>
      </c>
      <c r="K208" s="19">
        <v>0</v>
      </c>
      <c r="L208" s="19">
        <v>0</v>
      </c>
      <c r="M208" s="13">
        <f t="shared" si="66"/>
        <v>2</v>
      </c>
      <c r="N208" s="19">
        <v>12</v>
      </c>
      <c r="O208" s="66">
        <f t="shared" si="67"/>
        <v>0.14285714285714285</v>
      </c>
      <c r="P208" s="19">
        <v>0</v>
      </c>
      <c r="Q208" s="19">
        <v>0</v>
      </c>
      <c r="R208" s="77"/>
    </row>
    <row r="209" spans="1:18" x14ac:dyDescent="0.55000000000000004">
      <c r="A209" s="12" t="s">
        <v>212</v>
      </c>
      <c r="B209" s="13">
        <f t="shared" si="69"/>
        <v>21</v>
      </c>
      <c r="C209" s="14">
        <v>10</v>
      </c>
      <c r="D209" s="13">
        <v>11</v>
      </c>
      <c r="E209" s="66">
        <f>D209/B209</f>
        <v>0.52380952380952384</v>
      </c>
      <c r="F209" s="59">
        <v>0</v>
      </c>
      <c r="G209" s="59">
        <v>0</v>
      </c>
      <c r="H209" s="59">
        <v>7</v>
      </c>
      <c r="I209" s="59">
        <v>0</v>
      </c>
      <c r="J209" s="59">
        <v>2</v>
      </c>
      <c r="K209" s="59">
        <v>0</v>
      </c>
      <c r="L209" s="13">
        <v>1</v>
      </c>
      <c r="M209" s="13">
        <f t="shared" si="66"/>
        <v>10</v>
      </c>
      <c r="N209" s="13">
        <v>11</v>
      </c>
      <c r="O209" s="66">
        <f t="shared" si="67"/>
        <v>0.47619047619047616</v>
      </c>
      <c r="P209" s="13">
        <v>0</v>
      </c>
      <c r="Q209" s="13">
        <v>0</v>
      </c>
      <c r="R209" s="77"/>
    </row>
    <row r="210" spans="1:18" x14ac:dyDescent="0.55000000000000004">
      <c r="A210" s="8" t="s">
        <v>213</v>
      </c>
      <c r="B210" s="13">
        <f t="shared" si="69"/>
        <v>13</v>
      </c>
      <c r="C210" s="20">
        <v>1</v>
      </c>
      <c r="D210" s="19">
        <v>12</v>
      </c>
      <c r="E210" s="66">
        <f t="shared" si="65"/>
        <v>0.92307692307692313</v>
      </c>
      <c r="F210" s="20">
        <v>0</v>
      </c>
      <c r="G210" s="20">
        <v>0</v>
      </c>
      <c r="H210" s="19">
        <v>2</v>
      </c>
      <c r="I210" s="19">
        <v>0</v>
      </c>
      <c r="J210" s="19">
        <v>1</v>
      </c>
      <c r="K210" s="19">
        <v>0</v>
      </c>
      <c r="L210" s="19">
        <v>1</v>
      </c>
      <c r="M210" s="13">
        <f t="shared" si="66"/>
        <v>4</v>
      </c>
      <c r="N210" s="19">
        <f>5+4</f>
        <v>9</v>
      </c>
      <c r="O210" s="66">
        <f t="shared" si="67"/>
        <v>0.30769230769230771</v>
      </c>
      <c r="P210" s="19">
        <v>0</v>
      </c>
      <c r="Q210" s="19">
        <v>0</v>
      </c>
      <c r="R210" s="77"/>
    </row>
    <row r="211" spans="1:18" x14ac:dyDescent="0.55000000000000004">
      <c r="A211" s="58" t="s">
        <v>214</v>
      </c>
      <c r="B211" s="13">
        <f t="shared" si="69"/>
        <v>0</v>
      </c>
      <c r="C211" s="20">
        <v>0</v>
      </c>
      <c r="D211" s="19">
        <v>0</v>
      </c>
      <c r="E211" s="66" t="e">
        <f t="shared" si="65"/>
        <v>#DIV/0!</v>
      </c>
      <c r="F211" s="59">
        <v>0</v>
      </c>
      <c r="G211" s="59">
        <v>0</v>
      </c>
      <c r="H211" s="59">
        <v>0</v>
      </c>
      <c r="I211" s="59">
        <v>0</v>
      </c>
      <c r="J211" s="59">
        <v>0</v>
      </c>
      <c r="K211" s="59">
        <v>0</v>
      </c>
      <c r="L211" s="19">
        <v>0</v>
      </c>
      <c r="M211" s="13">
        <f t="shared" si="66"/>
        <v>0</v>
      </c>
      <c r="N211" s="19">
        <v>0</v>
      </c>
      <c r="O211" s="66" t="e">
        <f t="shared" si="67"/>
        <v>#DIV/0!</v>
      </c>
      <c r="P211" s="19">
        <v>0</v>
      </c>
      <c r="Q211" s="19">
        <v>0</v>
      </c>
      <c r="R211" s="77"/>
    </row>
    <row r="212" spans="1:18" x14ac:dyDescent="0.55000000000000004">
      <c r="A212" s="5" t="s">
        <v>215</v>
      </c>
      <c r="B212" s="13">
        <f t="shared" si="69"/>
        <v>7</v>
      </c>
      <c r="C212" s="14">
        <v>2</v>
      </c>
      <c r="D212" s="13">
        <v>5</v>
      </c>
      <c r="E212" s="66">
        <f t="shared" si="65"/>
        <v>0.7142857142857143</v>
      </c>
      <c r="F212" s="59">
        <v>0</v>
      </c>
      <c r="G212" s="59">
        <v>0</v>
      </c>
      <c r="H212" s="59">
        <v>0</v>
      </c>
      <c r="I212" s="59">
        <v>0</v>
      </c>
      <c r="J212" s="59">
        <v>0</v>
      </c>
      <c r="K212" s="59">
        <v>0</v>
      </c>
      <c r="L212" s="13">
        <v>0</v>
      </c>
      <c r="M212" s="13">
        <f t="shared" si="66"/>
        <v>0</v>
      </c>
      <c r="N212" s="13">
        <v>3</v>
      </c>
      <c r="O212" s="66">
        <f t="shared" si="67"/>
        <v>0</v>
      </c>
      <c r="P212" s="13">
        <v>2</v>
      </c>
      <c r="Q212" s="13">
        <v>2</v>
      </c>
      <c r="R212" s="77"/>
    </row>
    <row r="213" spans="1:18" x14ac:dyDescent="0.55000000000000004">
      <c r="A213" s="5" t="s">
        <v>39</v>
      </c>
      <c r="B213" s="13">
        <f t="shared" si="69"/>
        <v>15</v>
      </c>
      <c r="C213" s="14">
        <v>8</v>
      </c>
      <c r="D213" s="13">
        <v>7</v>
      </c>
      <c r="E213" s="66">
        <f t="shared" si="65"/>
        <v>0.46666666666666667</v>
      </c>
      <c r="F213" s="59">
        <v>0</v>
      </c>
      <c r="G213" s="59">
        <v>2</v>
      </c>
      <c r="H213" s="59">
        <v>3</v>
      </c>
      <c r="I213" s="59">
        <v>0</v>
      </c>
      <c r="J213" s="59">
        <v>1</v>
      </c>
      <c r="K213" s="59">
        <v>0</v>
      </c>
      <c r="L213" s="13">
        <v>0</v>
      </c>
      <c r="M213" s="13">
        <f t="shared" si="66"/>
        <v>6</v>
      </c>
      <c r="N213" s="13">
        <v>5</v>
      </c>
      <c r="O213" s="66">
        <f t="shared" si="67"/>
        <v>0.54545454545454541</v>
      </c>
      <c r="P213" s="13">
        <v>4</v>
      </c>
      <c r="Q213" s="13">
        <v>0</v>
      </c>
      <c r="R213" s="77"/>
    </row>
    <row r="214" spans="1:18" x14ac:dyDescent="0.55000000000000004">
      <c r="A214" s="5" t="s">
        <v>216</v>
      </c>
      <c r="B214" s="26">
        <f t="shared" si="69"/>
        <v>3</v>
      </c>
      <c r="C214" s="14">
        <v>1</v>
      </c>
      <c r="D214" s="13">
        <v>2</v>
      </c>
      <c r="E214" s="66">
        <f t="shared" si="65"/>
        <v>0.66666666666666663</v>
      </c>
      <c r="F214" s="59">
        <v>0</v>
      </c>
      <c r="G214" s="59">
        <v>0</v>
      </c>
      <c r="H214" s="59">
        <v>0</v>
      </c>
      <c r="I214" s="59">
        <v>0</v>
      </c>
      <c r="J214" s="59">
        <v>0</v>
      </c>
      <c r="K214" s="59">
        <v>0</v>
      </c>
      <c r="L214" s="13">
        <v>0</v>
      </c>
      <c r="M214" s="13">
        <f t="shared" si="66"/>
        <v>0</v>
      </c>
      <c r="N214" s="13">
        <v>0</v>
      </c>
      <c r="O214" s="66" t="e">
        <f t="shared" si="67"/>
        <v>#DIV/0!</v>
      </c>
      <c r="P214" s="13">
        <v>3</v>
      </c>
      <c r="Q214" s="13">
        <v>0</v>
      </c>
      <c r="R214" s="77"/>
    </row>
    <row r="215" spans="1:18" s="133" customFormat="1" x14ac:dyDescent="0.55000000000000004">
      <c r="A215" s="46" t="s">
        <v>46</v>
      </c>
      <c r="B215" s="24">
        <f>C215+D215</f>
        <v>81</v>
      </c>
      <c r="C215" s="24">
        <f>C206+C207+C209+C211+C214+C212+C213</f>
        <v>30</v>
      </c>
      <c r="D215" s="24">
        <f>D206+D207+D209+D211+D214+D212+D213</f>
        <v>51</v>
      </c>
      <c r="E215" s="67">
        <f t="shared" si="65"/>
        <v>0.62962962962962965</v>
      </c>
      <c r="F215" s="24">
        <f t="shared" ref="F215:L215" si="71">F206+F207+F209+F211+F214+F212+F213</f>
        <v>0</v>
      </c>
      <c r="G215" s="24">
        <f t="shared" si="71"/>
        <v>3</v>
      </c>
      <c r="H215" s="24">
        <f t="shared" si="71"/>
        <v>13</v>
      </c>
      <c r="I215" s="24">
        <f t="shared" si="71"/>
        <v>0</v>
      </c>
      <c r="J215" s="24">
        <f t="shared" si="71"/>
        <v>8</v>
      </c>
      <c r="K215" s="24">
        <f t="shared" si="71"/>
        <v>0</v>
      </c>
      <c r="L215" s="24">
        <f t="shared" si="71"/>
        <v>2</v>
      </c>
      <c r="M215" s="24">
        <f>SUM(F215:L215)</f>
        <v>26</v>
      </c>
      <c r="N215" s="24">
        <f>N206+N207+N209+N211+N214+N212+N213</f>
        <v>39</v>
      </c>
      <c r="O215" s="67">
        <f t="shared" si="67"/>
        <v>0.4</v>
      </c>
      <c r="P215" s="24">
        <f>P206+P207+P209+P211+P214+P212+P213</f>
        <v>14</v>
      </c>
      <c r="Q215" s="24">
        <f>Q206+Q207+Q209+Q211+Q214+Q212+Q213</f>
        <v>2</v>
      </c>
      <c r="R215" s="132"/>
    </row>
    <row r="216" spans="1:18" x14ac:dyDescent="0.55000000000000004">
      <c r="A216" s="5" t="s">
        <v>48</v>
      </c>
      <c r="B216" s="13">
        <v>6</v>
      </c>
      <c r="C216" s="14">
        <v>2</v>
      </c>
      <c r="D216" s="13">
        <v>4</v>
      </c>
      <c r="E216" s="66">
        <f t="shared" si="65"/>
        <v>0.66666666666666663</v>
      </c>
      <c r="F216" s="14">
        <v>0</v>
      </c>
      <c r="G216" s="14">
        <v>0</v>
      </c>
      <c r="H216" s="13">
        <v>1</v>
      </c>
      <c r="I216" s="13">
        <v>0</v>
      </c>
      <c r="J216" s="13">
        <v>0</v>
      </c>
      <c r="K216" s="13">
        <v>0</v>
      </c>
      <c r="L216" s="13">
        <v>1</v>
      </c>
      <c r="M216" s="13">
        <f t="shared" si="66"/>
        <v>2</v>
      </c>
      <c r="N216" s="13">
        <v>2</v>
      </c>
      <c r="O216" s="66">
        <f t="shared" si="67"/>
        <v>0.5</v>
      </c>
      <c r="P216" s="13">
        <v>1</v>
      </c>
      <c r="Q216" s="13">
        <v>1</v>
      </c>
      <c r="R216" s="77"/>
    </row>
    <row r="217" spans="1:18" x14ac:dyDescent="0.55000000000000004">
      <c r="A217" s="5" t="s">
        <v>217</v>
      </c>
      <c r="B217" s="13">
        <v>20</v>
      </c>
      <c r="C217" s="14">
        <v>1</v>
      </c>
      <c r="D217" s="13">
        <v>19</v>
      </c>
      <c r="E217" s="66">
        <f t="shared" si="65"/>
        <v>0.95</v>
      </c>
      <c r="F217" s="14">
        <v>0</v>
      </c>
      <c r="G217" s="14">
        <v>0</v>
      </c>
      <c r="H217" s="13">
        <v>3</v>
      </c>
      <c r="I217" s="13">
        <v>0</v>
      </c>
      <c r="J217" s="13">
        <v>1</v>
      </c>
      <c r="K217" s="13">
        <v>0</v>
      </c>
      <c r="L217" s="13">
        <v>3</v>
      </c>
      <c r="M217" s="13">
        <f t="shared" si="66"/>
        <v>7</v>
      </c>
      <c r="N217" s="13">
        <v>10</v>
      </c>
      <c r="O217" s="66">
        <f t="shared" si="67"/>
        <v>0.41176470588235292</v>
      </c>
      <c r="P217" s="13">
        <v>3</v>
      </c>
      <c r="Q217" s="13">
        <v>0</v>
      </c>
      <c r="R217" s="77"/>
    </row>
    <row r="218" spans="1:18" x14ac:dyDescent="0.55000000000000004">
      <c r="A218" s="5" t="s">
        <v>123</v>
      </c>
      <c r="B218" s="13">
        <v>6</v>
      </c>
      <c r="C218" s="59">
        <v>0</v>
      </c>
      <c r="D218" s="59">
        <v>6</v>
      </c>
      <c r="E218" s="66">
        <f t="shared" si="65"/>
        <v>1</v>
      </c>
      <c r="F218" s="59">
        <v>0</v>
      </c>
      <c r="G218" s="59">
        <v>0</v>
      </c>
      <c r="H218" s="59">
        <v>1</v>
      </c>
      <c r="I218" s="59">
        <v>0</v>
      </c>
      <c r="J218" s="59">
        <v>0</v>
      </c>
      <c r="K218" s="59">
        <v>0</v>
      </c>
      <c r="L218" s="13">
        <v>0</v>
      </c>
      <c r="M218" s="13">
        <f t="shared" si="66"/>
        <v>1</v>
      </c>
      <c r="N218" s="13">
        <v>5</v>
      </c>
      <c r="O218" s="66">
        <f t="shared" si="67"/>
        <v>0.16666666666666666</v>
      </c>
      <c r="P218" s="13">
        <v>0</v>
      </c>
      <c r="Q218" s="13">
        <v>0</v>
      </c>
      <c r="R218" s="77"/>
    </row>
    <row r="219" spans="1:18" s="133" customFormat="1" x14ac:dyDescent="0.55000000000000004">
      <c r="A219" s="42" t="s">
        <v>50</v>
      </c>
      <c r="B219" s="26">
        <f t="shared" ref="B219:B220" si="72">C219+D219</f>
        <v>32</v>
      </c>
      <c r="C219" s="26">
        <f>SUM(C216:C218)</f>
        <v>3</v>
      </c>
      <c r="D219" s="26">
        <f>SUM(D216:D218)</f>
        <v>29</v>
      </c>
      <c r="E219" s="68">
        <f t="shared" si="65"/>
        <v>0.90625</v>
      </c>
      <c r="F219" s="26">
        <f>SUM(F216:F218)</f>
        <v>0</v>
      </c>
      <c r="G219" s="26">
        <f t="shared" ref="G219:L219" si="73">SUM(G216:G218)</f>
        <v>0</v>
      </c>
      <c r="H219" s="26">
        <f t="shared" si="73"/>
        <v>5</v>
      </c>
      <c r="I219" s="26">
        <f t="shared" si="73"/>
        <v>0</v>
      </c>
      <c r="J219" s="26">
        <f t="shared" si="73"/>
        <v>1</v>
      </c>
      <c r="K219" s="26">
        <f t="shared" si="73"/>
        <v>0</v>
      </c>
      <c r="L219" s="26">
        <f t="shared" si="73"/>
        <v>4</v>
      </c>
      <c r="M219" s="26">
        <f t="shared" si="66"/>
        <v>10</v>
      </c>
      <c r="N219" s="26">
        <f>SUM(N216:N218)</f>
        <v>17</v>
      </c>
      <c r="O219" s="68">
        <f t="shared" si="67"/>
        <v>0.37037037037037035</v>
      </c>
      <c r="P219" s="26">
        <f>SUM(P216:P218)</f>
        <v>4</v>
      </c>
      <c r="Q219" s="26">
        <f>SUM(Q216:Q218)</f>
        <v>1</v>
      </c>
      <c r="R219" s="132"/>
    </row>
    <row r="220" spans="1:18" s="133" customFormat="1" x14ac:dyDescent="0.55000000000000004">
      <c r="A220" s="47" t="s">
        <v>218</v>
      </c>
      <c r="B220" s="24">
        <f t="shared" si="72"/>
        <v>127</v>
      </c>
      <c r="C220" s="24">
        <f>C205+C215+C219</f>
        <v>35</v>
      </c>
      <c r="D220" s="24">
        <f>D205+D215+D219</f>
        <v>92</v>
      </c>
      <c r="E220" s="67">
        <f t="shared" si="65"/>
        <v>0.72440944881889768</v>
      </c>
      <c r="F220" s="48">
        <f t="shared" ref="F220:L220" si="74">F205+F215+F219</f>
        <v>0</v>
      </c>
      <c r="G220" s="48">
        <f t="shared" si="74"/>
        <v>3</v>
      </c>
      <c r="H220" s="48">
        <f t="shared" si="74"/>
        <v>18</v>
      </c>
      <c r="I220" s="48">
        <f t="shared" si="74"/>
        <v>0</v>
      </c>
      <c r="J220" s="48">
        <f t="shared" si="74"/>
        <v>10</v>
      </c>
      <c r="K220" s="48">
        <f t="shared" si="74"/>
        <v>0</v>
      </c>
      <c r="L220" s="48">
        <f t="shared" si="74"/>
        <v>7</v>
      </c>
      <c r="M220" s="24">
        <f>SUM(F220:L220)</f>
        <v>38</v>
      </c>
      <c r="N220" s="24">
        <f>N205+N215+N219</f>
        <v>63</v>
      </c>
      <c r="O220" s="67">
        <f t="shared" si="67"/>
        <v>0.37623762376237624</v>
      </c>
      <c r="P220" s="24">
        <f>P205+P215+P219</f>
        <v>22</v>
      </c>
      <c r="Q220" s="24">
        <f>Q205+Q215+Q219</f>
        <v>4</v>
      </c>
      <c r="R220" s="132"/>
    </row>
    <row r="221" spans="1:18" ht="18.3" x14ac:dyDescent="0.7">
      <c r="A221" s="52" t="s">
        <v>219</v>
      </c>
      <c r="B221" s="26"/>
      <c r="C221" s="26"/>
      <c r="D221" s="26"/>
      <c r="E221" s="68"/>
      <c r="F221" s="36"/>
      <c r="G221" s="36"/>
      <c r="H221" s="36"/>
      <c r="I221" s="36"/>
      <c r="J221" s="36"/>
      <c r="K221" s="36"/>
      <c r="L221" s="36"/>
      <c r="M221" s="26"/>
      <c r="N221" s="26"/>
      <c r="O221" s="68"/>
      <c r="P221" s="26"/>
      <c r="Q221" s="26"/>
      <c r="R221" s="77"/>
    </row>
    <row r="222" spans="1:18" x14ac:dyDescent="0.55000000000000004">
      <c r="A222" s="5" t="s">
        <v>220</v>
      </c>
      <c r="B222" s="13">
        <f>C222+D222</f>
        <v>2</v>
      </c>
      <c r="C222" s="13">
        <v>0</v>
      </c>
      <c r="D222" s="13">
        <v>2</v>
      </c>
      <c r="E222" s="66">
        <f t="shared" ref="E222:E230" si="75">D222/B222</f>
        <v>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3">
        <f t="shared" ref="M222:M223" si="76">SUM(F222:L222)</f>
        <v>0</v>
      </c>
      <c r="N222" s="13">
        <v>2</v>
      </c>
      <c r="O222" s="66">
        <f t="shared" ref="O222:O230" si="77">M222/(M222+N222)</f>
        <v>0</v>
      </c>
      <c r="P222" s="13">
        <v>0</v>
      </c>
      <c r="Q222" s="13">
        <v>0</v>
      </c>
      <c r="R222" s="77"/>
    </row>
    <row r="223" spans="1:18" x14ac:dyDescent="0.55000000000000004">
      <c r="A223" s="31" t="s">
        <v>221</v>
      </c>
      <c r="B223" s="13">
        <f t="shared" ref="B223:B229" si="78">C223+D223</f>
        <v>1</v>
      </c>
      <c r="C223" s="20">
        <v>0</v>
      </c>
      <c r="D223" s="19">
        <v>1</v>
      </c>
      <c r="E223" s="66">
        <f t="shared" si="75"/>
        <v>1</v>
      </c>
      <c r="F223" s="20">
        <v>0</v>
      </c>
      <c r="G223" s="20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3">
        <f t="shared" si="76"/>
        <v>0</v>
      </c>
      <c r="N223" s="19">
        <v>1</v>
      </c>
      <c r="O223" s="66">
        <f t="shared" si="77"/>
        <v>0</v>
      </c>
      <c r="P223" s="19">
        <v>0</v>
      </c>
      <c r="Q223" s="19">
        <v>0</v>
      </c>
      <c r="R223" s="77"/>
    </row>
    <row r="224" spans="1:18" x14ac:dyDescent="0.55000000000000004">
      <c r="A224" s="5" t="s">
        <v>222</v>
      </c>
      <c r="B224" s="13">
        <f t="shared" si="78"/>
        <v>2</v>
      </c>
      <c r="C224" s="13">
        <v>0</v>
      </c>
      <c r="D224" s="13">
        <v>2</v>
      </c>
      <c r="E224" s="66">
        <f t="shared" si="75"/>
        <v>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1</v>
      </c>
      <c r="M224" s="14">
        <v>0</v>
      </c>
      <c r="N224" s="14">
        <v>1</v>
      </c>
      <c r="O224" s="66">
        <f t="shared" si="77"/>
        <v>0</v>
      </c>
      <c r="P224" s="13">
        <v>0</v>
      </c>
      <c r="Q224" s="13">
        <v>0</v>
      </c>
      <c r="R224" s="77"/>
    </row>
    <row r="225" spans="1:18" s="57" customFormat="1" x14ac:dyDescent="0.55000000000000004">
      <c r="A225" s="46" t="s">
        <v>22</v>
      </c>
      <c r="B225" s="24">
        <f t="shared" si="78"/>
        <v>4</v>
      </c>
      <c r="C225" s="24">
        <f t="shared" ref="C225" si="79">C222+C224</f>
        <v>0</v>
      </c>
      <c r="D225" s="24">
        <f>D222+D224</f>
        <v>4</v>
      </c>
      <c r="E225" s="67">
        <f t="shared" si="75"/>
        <v>1</v>
      </c>
      <c r="F225" s="48">
        <f>F224+F222</f>
        <v>0</v>
      </c>
      <c r="G225" s="48">
        <f t="shared" ref="G225:L225" si="80">G224+G222</f>
        <v>0</v>
      </c>
      <c r="H225" s="48">
        <f t="shared" si="80"/>
        <v>0</v>
      </c>
      <c r="I225" s="48">
        <f t="shared" si="80"/>
        <v>0</v>
      </c>
      <c r="J225" s="48">
        <f t="shared" si="80"/>
        <v>0</v>
      </c>
      <c r="K225" s="48">
        <f t="shared" si="80"/>
        <v>0</v>
      </c>
      <c r="L225" s="48">
        <f t="shared" si="80"/>
        <v>1</v>
      </c>
      <c r="M225" s="24">
        <f>SUM(F225:L225)</f>
        <v>1</v>
      </c>
      <c r="N225" s="24">
        <f>N222+N224</f>
        <v>3</v>
      </c>
      <c r="O225" s="67">
        <f t="shared" si="77"/>
        <v>0.25</v>
      </c>
      <c r="P225" s="24">
        <f>P224+P222</f>
        <v>0</v>
      </c>
      <c r="Q225" s="24">
        <f>Q224+Q222</f>
        <v>0</v>
      </c>
      <c r="R225" s="135"/>
    </row>
    <row r="226" spans="1:18" x14ac:dyDescent="0.55000000000000004">
      <c r="A226" s="5" t="s">
        <v>223</v>
      </c>
      <c r="B226" s="13">
        <f t="shared" si="78"/>
        <v>2</v>
      </c>
      <c r="C226" s="13">
        <v>2</v>
      </c>
      <c r="D226" s="13">
        <v>0</v>
      </c>
      <c r="E226" s="66">
        <f>D226/B226</f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3">
        <f t="shared" ref="M226:M233" si="81">SUM(F226:L226)</f>
        <v>0</v>
      </c>
      <c r="N226" s="13">
        <v>2</v>
      </c>
      <c r="O226" s="66">
        <f t="shared" si="77"/>
        <v>0</v>
      </c>
      <c r="P226" s="13">
        <v>0</v>
      </c>
      <c r="Q226" s="13">
        <v>0</v>
      </c>
      <c r="R226" s="77"/>
    </row>
    <row r="227" spans="1:18" x14ac:dyDescent="0.55000000000000004">
      <c r="A227" s="31" t="s">
        <v>71</v>
      </c>
      <c r="B227" s="13">
        <f t="shared" si="78"/>
        <v>1</v>
      </c>
      <c r="C227" s="20">
        <v>1</v>
      </c>
      <c r="D227" s="19">
        <v>0</v>
      </c>
      <c r="E227" s="66">
        <f>D227/B227</f>
        <v>0</v>
      </c>
      <c r="F227" s="20">
        <v>0</v>
      </c>
      <c r="G227" s="20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3">
        <f t="shared" si="81"/>
        <v>0</v>
      </c>
      <c r="N227" s="19">
        <v>1</v>
      </c>
      <c r="O227" s="66">
        <f t="shared" si="77"/>
        <v>0</v>
      </c>
      <c r="P227" s="19">
        <v>0</v>
      </c>
      <c r="Q227" s="19">
        <v>0</v>
      </c>
      <c r="R227" s="77"/>
    </row>
    <row r="228" spans="1:18" x14ac:dyDescent="0.55000000000000004">
      <c r="A228" s="5" t="s">
        <v>224</v>
      </c>
      <c r="B228" s="13">
        <f t="shared" si="78"/>
        <v>1</v>
      </c>
      <c r="C228" s="13">
        <v>1</v>
      </c>
      <c r="D228" s="13">
        <v>0</v>
      </c>
      <c r="E228" s="66">
        <f>D228/B228</f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3">
        <f t="shared" si="81"/>
        <v>0</v>
      </c>
      <c r="N228" s="13">
        <v>1</v>
      </c>
      <c r="O228" s="66">
        <f t="shared" si="77"/>
        <v>0</v>
      </c>
      <c r="P228" s="13">
        <v>0</v>
      </c>
      <c r="Q228" s="13">
        <v>0</v>
      </c>
      <c r="R228" s="77"/>
    </row>
    <row r="229" spans="1:18" x14ac:dyDescent="0.55000000000000004">
      <c r="A229" s="5" t="s">
        <v>225</v>
      </c>
      <c r="B229" s="13">
        <f t="shared" si="78"/>
        <v>9</v>
      </c>
      <c r="C229" s="13">
        <v>4</v>
      </c>
      <c r="D229" s="13">
        <v>5</v>
      </c>
      <c r="E229" s="66">
        <f>D229/B229</f>
        <v>0.55555555555555558</v>
      </c>
      <c r="F229" s="14">
        <v>0</v>
      </c>
      <c r="G229" s="14">
        <v>0</v>
      </c>
      <c r="H229" s="14">
        <v>1</v>
      </c>
      <c r="I229" s="14">
        <v>0</v>
      </c>
      <c r="J229" s="14">
        <v>1</v>
      </c>
      <c r="K229" s="14">
        <v>0</v>
      </c>
      <c r="L229" s="14">
        <v>0</v>
      </c>
      <c r="M229" s="13">
        <f t="shared" si="81"/>
        <v>2</v>
      </c>
      <c r="N229" s="13">
        <v>6</v>
      </c>
      <c r="O229" s="66">
        <f t="shared" si="77"/>
        <v>0.25</v>
      </c>
      <c r="P229" s="13">
        <v>0</v>
      </c>
      <c r="Q229" s="13">
        <v>1</v>
      </c>
      <c r="R229" s="77"/>
    </row>
    <row r="230" spans="1:18" s="133" customFormat="1" x14ac:dyDescent="0.55000000000000004">
      <c r="A230" s="46" t="s">
        <v>46</v>
      </c>
      <c r="B230" s="24">
        <f>B228+B226+B229</f>
        <v>12</v>
      </c>
      <c r="C230" s="24">
        <f>C228+C226+C229</f>
        <v>7</v>
      </c>
      <c r="D230" s="24">
        <f>D228+D226+D229</f>
        <v>5</v>
      </c>
      <c r="E230" s="67">
        <f t="shared" si="75"/>
        <v>0.41666666666666669</v>
      </c>
      <c r="F230" s="48">
        <f>F228+F226+F229</f>
        <v>0</v>
      </c>
      <c r="G230" s="48">
        <f t="shared" ref="G230:L230" si="82">G228+G226+G229</f>
        <v>0</v>
      </c>
      <c r="H230" s="48">
        <f t="shared" si="82"/>
        <v>1</v>
      </c>
      <c r="I230" s="48">
        <f t="shared" si="82"/>
        <v>0</v>
      </c>
      <c r="J230" s="48">
        <f t="shared" si="82"/>
        <v>1</v>
      </c>
      <c r="K230" s="48">
        <v>0</v>
      </c>
      <c r="L230" s="48">
        <f t="shared" si="82"/>
        <v>0</v>
      </c>
      <c r="M230" s="24">
        <f>SUM(F230:L230)</f>
        <v>2</v>
      </c>
      <c r="N230" s="24">
        <f>N228+N226+N229</f>
        <v>9</v>
      </c>
      <c r="O230" s="67">
        <f t="shared" si="77"/>
        <v>0.18181818181818182</v>
      </c>
      <c r="P230" s="24">
        <f>P228+P226+P229</f>
        <v>0</v>
      </c>
      <c r="Q230" s="24">
        <f>Q228+Q226+Q229</f>
        <v>1</v>
      </c>
      <c r="R230" s="132"/>
    </row>
    <row r="231" spans="1:18" x14ac:dyDescent="0.55000000000000004">
      <c r="A231" s="5" t="s">
        <v>99</v>
      </c>
      <c r="B231" s="13">
        <f>C231+D231</f>
        <v>0</v>
      </c>
      <c r="C231" s="13">
        <v>0</v>
      </c>
      <c r="D231" s="13">
        <v>0</v>
      </c>
      <c r="E231" s="66" t="e">
        <f>D231/B231</f>
        <v>#DIV/0!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66" t="e">
        <f>M231/(M231+N231)</f>
        <v>#DIV/0!</v>
      </c>
      <c r="P231" s="13">
        <v>0</v>
      </c>
      <c r="Q231" s="13">
        <v>0</v>
      </c>
      <c r="R231" s="77"/>
    </row>
    <row r="232" spans="1:18" x14ac:dyDescent="0.55000000000000004">
      <c r="A232" s="1" t="s">
        <v>226</v>
      </c>
      <c r="B232" s="13">
        <f>C232+D232</f>
        <v>0</v>
      </c>
      <c r="C232" s="13">
        <v>0</v>
      </c>
      <c r="D232" s="13">
        <v>0</v>
      </c>
      <c r="E232" s="66" t="e">
        <f>D232/B232</f>
        <v>#DIV/0!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66" t="e">
        <f>M232/(M232+N232)</f>
        <v>#DIV/0!</v>
      </c>
      <c r="P232" s="13">
        <v>0</v>
      </c>
      <c r="Q232" s="13">
        <v>0</v>
      </c>
      <c r="R232" s="77"/>
    </row>
    <row r="233" spans="1:18" x14ac:dyDescent="0.55000000000000004">
      <c r="A233" s="42" t="s">
        <v>50</v>
      </c>
      <c r="B233" s="26">
        <f>B231+B232</f>
        <v>0</v>
      </c>
      <c r="C233" s="26">
        <f>C231+C232</f>
        <v>0</v>
      </c>
      <c r="D233" s="26">
        <f>D231+D232</f>
        <v>0</v>
      </c>
      <c r="E233" s="68" t="e">
        <f>D233/B233</f>
        <v>#DIV/0!</v>
      </c>
      <c r="F233" s="36">
        <f>F231+F232</f>
        <v>0</v>
      </c>
      <c r="G233" s="36">
        <f t="shared" ref="G233:I233" si="83">G231+G232</f>
        <v>0</v>
      </c>
      <c r="H233" s="36">
        <f t="shared" si="83"/>
        <v>0</v>
      </c>
      <c r="I233" s="36">
        <f t="shared" si="83"/>
        <v>0</v>
      </c>
      <c r="J233" s="36">
        <f>J231+J232</f>
        <v>0</v>
      </c>
      <c r="K233" s="36">
        <v>0</v>
      </c>
      <c r="L233" s="36">
        <f t="shared" ref="L233" si="84">L231+L232</f>
        <v>0</v>
      </c>
      <c r="M233" s="26">
        <f t="shared" si="81"/>
        <v>0</v>
      </c>
      <c r="N233" s="26">
        <f>N231+N232</f>
        <v>0</v>
      </c>
      <c r="O233" s="68" t="e">
        <f>M233/(M233+N233)</f>
        <v>#DIV/0!</v>
      </c>
      <c r="P233" s="26">
        <f>P231+P232</f>
        <v>0</v>
      </c>
      <c r="Q233" s="26">
        <f>Q231+Q232</f>
        <v>0</v>
      </c>
      <c r="R233" s="77"/>
    </row>
    <row r="234" spans="1:18" x14ac:dyDescent="0.55000000000000004">
      <c r="A234" s="46" t="s">
        <v>227</v>
      </c>
      <c r="B234" s="24">
        <f>C234+D234</f>
        <v>16</v>
      </c>
      <c r="C234" s="24">
        <f>C233+C230+C225</f>
        <v>7</v>
      </c>
      <c r="D234" s="24">
        <f>D225+D230+D233</f>
        <v>9</v>
      </c>
      <c r="E234" s="67">
        <f>D234/B234</f>
        <v>0.5625</v>
      </c>
      <c r="F234" s="48">
        <f t="shared" ref="F234:N234" si="85">F225+F230+F233</f>
        <v>0</v>
      </c>
      <c r="G234" s="48">
        <f t="shared" si="85"/>
        <v>0</v>
      </c>
      <c r="H234" s="48">
        <f t="shared" si="85"/>
        <v>1</v>
      </c>
      <c r="I234" s="48">
        <f t="shared" si="85"/>
        <v>0</v>
      </c>
      <c r="J234" s="48">
        <f t="shared" si="85"/>
        <v>1</v>
      </c>
      <c r="K234" s="48">
        <f t="shared" si="85"/>
        <v>0</v>
      </c>
      <c r="L234" s="48">
        <f t="shared" si="85"/>
        <v>1</v>
      </c>
      <c r="M234" s="24">
        <f>SUM(F234:L234)</f>
        <v>3</v>
      </c>
      <c r="N234" s="48">
        <f t="shared" si="85"/>
        <v>12</v>
      </c>
      <c r="O234" s="67">
        <f>M234/(M234+N234)</f>
        <v>0.2</v>
      </c>
      <c r="P234" s="24">
        <f>P225+P230+P233</f>
        <v>0</v>
      </c>
      <c r="Q234" s="24">
        <f>Q225+Q230+Q233</f>
        <v>1</v>
      </c>
      <c r="R234" s="77"/>
    </row>
    <row r="235" spans="1:18" ht="15.6" x14ac:dyDescent="0.6">
      <c r="A235" s="4" t="s">
        <v>228</v>
      </c>
      <c r="B235" s="26">
        <f>C235+D235</f>
        <v>1111</v>
      </c>
      <c r="C235" s="26">
        <f>C35+C61+C89+C200+C113+C220+C234</f>
        <v>334</v>
      </c>
      <c r="D235" s="26">
        <f>D35+D61+D89+D200+D113+D220+D234</f>
        <v>777</v>
      </c>
      <c r="E235" s="68">
        <f>D235/B235</f>
        <v>0.69936993699369931</v>
      </c>
      <c r="F235" s="26">
        <f t="shared" ref="F235:N235" si="86">F35+F61+F89+F200+F113+F220+F234</f>
        <v>3</v>
      </c>
      <c r="G235" s="26">
        <f t="shared" si="86"/>
        <v>84</v>
      </c>
      <c r="H235" s="26">
        <f t="shared" si="86"/>
        <v>112</v>
      </c>
      <c r="I235" s="26">
        <f t="shared" si="86"/>
        <v>6</v>
      </c>
      <c r="J235" s="26">
        <f t="shared" si="86"/>
        <v>74</v>
      </c>
      <c r="K235" s="26">
        <f t="shared" si="86"/>
        <v>0</v>
      </c>
      <c r="L235" s="26">
        <f t="shared" si="86"/>
        <v>44</v>
      </c>
      <c r="M235" s="26">
        <f t="shared" si="86"/>
        <v>269</v>
      </c>
      <c r="N235" s="26">
        <f t="shared" si="86"/>
        <v>652</v>
      </c>
      <c r="O235" s="68">
        <f>M235/(M235+N235)</f>
        <v>0.29207383279044519</v>
      </c>
      <c r="P235" s="26">
        <f>P35+P61+P89+P200+P113+P220+P234</f>
        <v>112</v>
      </c>
      <c r="Q235" s="26">
        <f>Q35+Q61+Q89+Q200+Q113+Q220+Q234</f>
        <v>24</v>
      </c>
      <c r="R235" s="77"/>
    </row>
    <row r="236" spans="1:18" x14ac:dyDescent="0.55000000000000004">
      <c r="A236" s="45" t="s">
        <v>239</v>
      </c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</row>
  </sheetData>
  <pageMargins left="0.7" right="0.7" top="0.75" bottom="0.75" header="0.3" footer="0.3"/>
  <pageSetup scale="48" orientation="landscape" r:id="rId1"/>
  <headerFooter>
    <oddHeader>&amp;L&amp;"-,Bold"Program Level Data&amp;C&amp;"-,Bold"Table 42&amp;R&amp;"-,Bold"Graduate Degrees by Gender and Ethnicity</oddHeader>
    <oddFooter>&amp;L&amp;"-,Bold"Office of Institutional Research, UMass Boston</oddFooter>
  </headerFooter>
  <rowBreaks count="3" manualBreakCount="3">
    <brk id="61" max="16" man="1"/>
    <brk id="113" max="16" man="1"/>
    <brk id="17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7146-B77C-4ADC-BA72-A4356411E489}">
  <dimension ref="A1:Q211"/>
  <sheetViews>
    <sheetView zoomScaleNormal="100" workbookViewId="0">
      <selection activeCell="J102" sqref="J102"/>
    </sheetView>
  </sheetViews>
  <sheetFormatPr defaultColWidth="8.83984375" defaultRowHeight="14.4" x14ac:dyDescent="0.55000000000000004"/>
  <cols>
    <col min="1" max="1" width="53.68359375" style="85" customWidth="1"/>
    <col min="2" max="2" width="8.15625" style="105" customWidth="1"/>
    <col min="3" max="3" width="6.15625" style="105" customWidth="1"/>
    <col min="4" max="4" width="9.26171875" style="105" customWidth="1"/>
    <col min="5" max="5" width="10.41796875" style="105" customWidth="1"/>
    <col min="6" max="6" width="9.15625" style="105"/>
    <col min="7" max="7" width="6.41796875" style="105" customWidth="1"/>
    <col min="8" max="8" width="7.41796875" style="105" customWidth="1"/>
    <col min="9" max="11" width="9.15625" style="105"/>
    <col min="12" max="12" width="8.83984375" style="105" customWidth="1"/>
    <col min="13" max="13" width="7.41796875" style="105" customWidth="1"/>
    <col min="14" max="14" width="11" style="105" customWidth="1"/>
    <col min="15" max="15" width="10.68359375" style="105" customWidth="1"/>
    <col min="16" max="16" width="11" style="105" customWidth="1"/>
    <col min="17" max="17" width="8.83984375" style="60"/>
  </cols>
  <sheetData>
    <row r="1" spans="1:17" ht="18.3" x14ac:dyDescent="0.7">
      <c r="A1" s="91" t="s">
        <v>240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  <c r="O1" s="92"/>
      <c r="P1" s="92"/>
    </row>
    <row r="2" spans="1:17" s="85" customFormat="1" ht="73.5" customHeight="1" thickBot="1" x14ac:dyDescent="0.6">
      <c r="A2" s="129" t="s">
        <v>241</v>
      </c>
      <c r="B2" s="94" t="s">
        <v>1</v>
      </c>
      <c r="C2" s="94" t="s">
        <v>2</v>
      </c>
      <c r="D2" s="94" t="s">
        <v>3</v>
      </c>
      <c r="E2" s="94" t="s">
        <v>4</v>
      </c>
      <c r="F2" s="94" t="s">
        <v>5</v>
      </c>
      <c r="G2" s="94" t="s">
        <v>6</v>
      </c>
      <c r="H2" s="94" t="s">
        <v>7</v>
      </c>
      <c r="I2" s="94" t="s">
        <v>8</v>
      </c>
      <c r="J2" s="94" t="s">
        <v>9</v>
      </c>
      <c r="K2" s="94" t="s">
        <v>11</v>
      </c>
      <c r="L2" s="94" t="s">
        <v>12</v>
      </c>
      <c r="M2" s="94" t="s">
        <v>13</v>
      </c>
      <c r="N2" s="95" t="s">
        <v>14</v>
      </c>
      <c r="O2" s="94" t="s">
        <v>15</v>
      </c>
      <c r="P2" s="94" t="s">
        <v>16</v>
      </c>
      <c r="Q2" s="105"/>
    </row>
    <row r="3" spans="1:17" ht="18.3" x14ac:dyDescent="0.7">
      <c r="A3" s="83" t="s">
        <v>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7" ht="22.5" customHeight="1" x14ac:dyDescent="0.55000000000000004">
      <c r="A4" s="81" t="s">
        <v>18</v>
      </c>
      <c r="B4" s="106">
        <v>5</v>
      </c>
      <c r="C4" s="106"/>
      <c r="D4" s="106"/>
      <c r="E4" s="107">
        <f>D4/B4</f>
        <v>0</v>
      </c>
      <c r="F4" s="106">
        <v>0</v>
      </c>
      <c r="G4" s="106">
        <v>0</v>
      </c>
      <c r="H4" s="106">
        <v>0</v>
      </c>
      <c r="I4" s="106">
        <v>0</v>
      </c>
      <c r="J4" s="106">
        <v>2</v>
      </c>
      <c r="K4" s="106">
        <v>0</v>
      </c>
      <c r="L4" s="106">
        <f>SUM(F4:K4)</f>
        <v>2</v>
      </c>
      <c r="M4" s="106">
        <v>3</v>
      </c>
      <c r="N4" s="107">
        <f>L4/(L4+M4)</f>
        <v>0.4</v>
      </c>
      <c r="O4" s="106">
        <v>0</v>
      </c>
      <c r="P4" s="106">
        <v>0</v>
      </c>
    </row>
    <row r="5" spans="1:17" ht="15.6" customHeight="1" x14ac:dyDescent="0.55000000000000004">
      <c r="A5" s="81" t="s">
        <v>20</v>
      </c>
      <c r="B5" s="106">
        <v>2</v>
      </c>
      <c r="C5" s="106">
        <v>0</v>
      </c>
      <c r="D5" s="106">
        <v>2</v>
      </c>
      <c r="E5" s="107">
        <f t="shared" ref="E5:E89" si="0">D5/B5</f>
        <v>1</v>
      </c>
      <c r="F5" s="106">
        <v>0</v>
      </c>
      <c r="G5" s="106">
        <v>1</v>
      </c>
      <c r="H5" s="106">
        <v>0</v>
      </c>
      <c r="I5" s="106">
        <v>0</v>
      </c>
      <c r="J5" s="106">
        <v>0</v>
      </c>
      <c r="K5" s="106">
        <v>0</v>
      </c>
      <c r="L5" s="106">
        <f t="shared" ref="L5:L89" si="1">SUM(F5:K5)</f>
        <v>1</v>
      </c>
      <c r="M5" s="106">
        <v>1</v>
      </c>
      <c r="N5" s="107">
        <f t="shared" ref="N5:N89" si="2">L5/(L5+M5)</f>
        <v>0.5</v>
      </c>
      <c r="O5" s="106">
        <v>0</v>
      </c>
      <c r="P5" s="106">
        <v>0</v>
      </c>
    </row>
    <row r="6" spans="1:17" x14ac:dyDescent="0.55000000000000004">
      <c r="A6" s="79" t="s">
        <v>22</v>
      </c>
      <c r="B6" s="108">
        <f>SUM(B4:B5)</f>
        <v>7</v>
      </c>
      <c r="C6" s="108">
        <f t="shared" ref="C6:D6" si="3">SUM(C4:C5)</f>
        <v>0</v>
      </c>
      <c r="D6" s="108">
        <f t="shared" si="3"/>
        <v>2</v>
      </c>
      <c r="E6" s="109">
        <f t="shared" si="0"/>
        <v>0.2857142857142857</v>
      </c>
      <c r="F6" s="110">
        <f>SUM(F4:F5)</f>
        <v>0</v>
      </c>
      <c r="G6" s="110">
        <f t="shared" ref="G6:K6" si="4">SUM(G4:G5)</f>
        <v>1</v>
      </c>
      <c r="H6" s="110">
        <f t="shared" si="4"/>
        <v>0</v>
      </c>
      <c r="I6" s="110">
        <f t="shared" si="4"/>
        <v>0</v>
      </c>
      <c r="J6" s="110">
        <f t="shared" si="4"/>
        <v>2</v>
      </c>
      <c r="K6" s="110">
        <f t="shared" si="4"/>
        <v>0</v>
      </c>
      <c r="L6" s="110">
        <f t="shared" si="1"/>
        <v>3</v>
      </c>
      <c r="M6" s="110">
        <f>SUM(M4:M5)</f>
        <v>4</v>
      </c>
      <c r="N6" s="109">
        <f t="shared" si="2"/>
        <v>0.42857142857142855</v>
      </c>
      <c r="O6" s="110">
        <f>SUM(O4:O5)</f>
        <v>0</v>
      </c>
      <c r="P6" s="110">
        <f>SUM(P4:P5)</f>
        <v>0</v>
      </c>
    </row>
    <row r="7" spans="1:17" ht="17.25" customHeight="1" x14ac:dyDescent="0.55000000000000004">
      <c r="A7" s="81" t="s">
        <v>23</v>
      </c>
      <c r="B7" s="106">
        <f>C7+D7</f>
        <v>7</v>
      </c>
      <c r="C7" s="106">
        <v>4</v>
      </c>
      <c r="D7" s="106">
        <v>3</v>
      </c>
      <c r="E7" s="107">
        <f t="shared" si="0"/>
        <v>0.42857142857142855</v>
      </c>
      <c r="F7" s="106">
        <v>0</v>
      </c>
      <c r="G7" s="106">
        <v>1</v>
      </c>
      <c r="H7" s="106">
        <v>2</v>
      </c>
      <c r="I7" s="106">
        <v>0</v>
      </c>
      <c r="J7" s="106">
        <v>0</v>
      </c>
      <c r="K7" s="106">
        <v>0</v>
      </c>
      <c r="L7" s="106">
        <f t="shared" si="1"/>
        <v>3</v>
      </c>
      <c r="M7" s="106">
        <v>4</v>
      </c>
      <c r="N7" s="107">
        <f t="shared" si="2"/>
        <v>0.42857142857142855</v>
      </c>
      <c r="O7" s="106">
        <v>0</v>
      </c>
      <c r="P7" s="106">
        <v>0</v>
      </c>
    </row>
    <row r="8" spans="1:17" ht="14.25" customHeight="1" x14ac:dyDescent="0.55000000000000004">
      <c r="A8" s="81" t="s">
        <v>24</v>
      </c>
      <c r="B8" s="106">
        <f t="shared" ref="B8:B21" si="5">C8+D8</f>
        <v>7</v>
      </c>
      <c r="C8" s="106">
        <v>4</v>
      </c>
      <c r="D8" s="106">
        <v>3</v>
      </c>
      <c r="E8" s="107">
        <f t="shared" si="0"/>
        <v>0.42857142857142855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106">
        <v>0</v>
      </c>
      <c r="L8" s="106">
        <f t="shared" si="1"/>
        <v>0</v>
      </c>
      <c r="M8" s="106">
        <v>3</v>
      </c>
      <c r="N8" s="107">
        <f t="shared" si="2"/>
        <v>0</v>
      </c>
      <c r="O8" s="106">
        <v>3</v>
      </c>
      <c r="P8" s="106">
        <v>1</v>
      </c>
    </row>
    <row r="9" spans="1:17" ht="15.75" customHeight="1" x14ac:dyDescent="0.55000000000000004">
      <c r="A9" s="81" t="s">
        <v>25</v>
      </c>
      <c r="B9" s="106">
        <f t="shared" si="5"/>
        <v>39</v>
      </c>
      <c r="C9" s="106">
        <v>8</v>
      </c>
      <c r="D9" s="106">
        <v>31</v>
      </c>
      <c r="E9" s="107">
        <f t="shared" si="0"/>
        <v>0.79487179487179482</v>
      </c>
      <c r="F9" s="106">
        <v>0</v>
      </c>
      <c r="G9" s="106">
        <v>2</v>
      </c>
      <c r="H9" s="106">
        <v>0</v>
      </c>
      <c r="I9" s="106">
        <v>1</v>
      </c>
      <c r="J9" s="106">
        <v>2</v>
      </c>
      <c r="K9" s="106">
        <v>1</v>
      </c>
      <c r="L9" s="106">
        <f t="shared" si="1"/>
        <v>6</v>
      </c>
      <c r="M9" s="106">
        <v>28</v>
      </c>
      <c r="N9" s="107">
        <f>L9/(L9+M9)</f>
        <v>0.17647058823529413</v>
      </c>
      <c r="O9" s="106">
        <v>1</v>
      </c>
      <c r="P9" s="106">
        <v>4</v>
      </c>
    </row>
    <row r="10" spans="1:17" ht="15" customHeight="1" x14ac:dyDescent="0.55000000000000004">
      <c r="A10" s="81" t="s">
        <v>26</v>
      </c>
      <c r="B10" s="106">
        <f t="shared" si="5"/>
        <v>5</v>
      </c>
      <c r="C10" s="106">
        <v>0</v>
      </c>
      <c r="D10" s="106">
        <v>5</v>
      </c>
      <c r="E10" s="107">
        <f t="shared" si="0"/>
        <v>1</v>
      </c>
      <c r="F10" s="106">
        <v>0</v>
      </c>
      <c r="G10" s="106">
        <v>0</v>
      </c>
      <c r="H10" s="106">
        <v>0</v>
      </c>
      <c r="I10" s="106">
        <v>0</v>
      </c>
      <c r="J10" s="106">
        <v>0</v>
      </c>
      <c r="K10" s="106">
        <v>0</v>
      </c>
      <c r="L10" s="106">
        <f t="shared" si="1"/>
        <v>0</v>
      </c>
      <c r="M10" s="106">
        <v>4</v>
      </c>
      <c r="N10" s="107">
        <f t="shared" si="2"/>
        <v>0</v>
      </c>
      <c r="O10" s="106">
        <v>1</v>
      </c>
      <c r="P10" s="106">
        <v>0</v>
      </c>
    </row>
    <row r="11" spans="1:17" ht="12.75" customHeight="1" x14ac:dyDescent="0.55000000000000004">
      <c r="A11" s="81" t="s">
        <v>27</v>
      </c>
      <c r="B11" s="106">
        <f t="shared" si="5"/>
        <v>3</v>
      </c>
      <c r="C11" s="106">
        <v>1</v>
      </c>
      <c r="D11" s="106">
        <v>2</v>
      </c>
      <c r="E11" s="107">
        <f t="shared" si="0"/>
        <v>0.66666666666666663</v>
      </c>
      <c r="F11" s="106">
        <v>0</v>
      </c>
      <c r="G11" s="106">
        <v>0</v>
      </c>
      <c r="H11" s="106">
        <v>1</v>
      </c>
      <c r="I11" s="106">
        <v>0</v>
      </c>
      <c r="J11" s="106">
        <v>0</v>
      </c>
      <c r="K11" s="106">
        <v>0</v>
      </c>
      <c r="L11" s="106">
        <f t="shared" si="1"/>
        <v>1</v>
      </c>
      <c r="M11" s="106">
        <v>1</v>
      </c>
      <c r="N11" s="107">
        <f t="shared" si="2"/>
        <v>0.5</v>
      </c>
      <c r="O11" s="106">
        <v>1</v>
      </c>
      <c r="P11" s="106">
        <v>0</v>
      </c>
    </row>
    <row r="12" spans="1:17" ht="12.75" customHeight="1" x14ac:dyDescent="0.55000000000000004">
      <c r="A12" s="81" t="s">
        <v>29</v>
      </c>
      <c r="B12" s="106">
        <f t="shared" si="5"/>
        <v>7</v>
      </c>
      <c r="C12" s="106">
        <v>3</v>
      </c>
      <c r="D12" s="106">
        <v>4</v>
      </c>
      <c r="E12" s="107">
        <f t="shared" si="0"/>
        <v>0.5714285714285714</v>
      </c>
      <c r="F12" s="106">
        <v>0</v>
      </c>
      <c r="G12" s="106">
        <v>0</v>
      </c>
      <c r="H12" s="106">
        <v>0</v>
      </c>
      <c r="I12" s="106">
        <v>0</v>
      </c>
      <c r="J12" s="106">
        <v>0</v>
      </c>
      <c r="K12" s="106">
        <v>2</v>
      </c>
      <c r="L12" s="106">
        <f t="shared" si="1"/>
        <v>2</v>
      </c>
      <c r="M12" s="106">
        <v>5</v>
      </c>
      <c r="N12" s="107">
        <f t="shared" si="2"/>
        <v>0.2857142857142857</v>
      </c>
      <c r="O12" s="106">
        <v>0</v>
      </c>
      <c r="P12" s="106">
        <v>0</v>
      </c>
    </row>
    <row r="13" spans="1:17" ht="13.5" customHeight="1" x14ac:dyDescent="0.55000000000000004">
      <c r="A13" s="81" t="s">
        <v>242</v>
      </c>
      <c r="B13" s="106">
        <f t="shared" si="5"/>
        <v>5</v>
      </c>
      <c r="C13" s="106">
        <v>0</v>
      </c>
      <c r="D13" s="106">
        <v>5</v>
      </c>
      <c r="E13" s="107">
        <f t="shared" si="0"/>
        <v>1</v>
      </c>
      <c r="F13" s="106">
        <v>0</v>
      </c>
      <c r="G13" s="106">
        <v>0</v>
      </c>
      <c r="H13" s="106">
        <v>2</v>
      </c>
      <c r="I13" s="106">
        <v>0</v>
      </c>
      <c r="J13" s="106">
        <v>1</v>
      </c>
      <c r="K13" s="106">
        <v>1</v>
      </c>
      <c r="L13" s="106">
        <f t="shared" si="1"/>
        <v>4</v>
      </c>
      <c r="M13" s="106">
        <v>1</v>
      </c>
      <c r="N13" s="107">
        <f t="shared" si="2"/>
        <v>0.8</v>
      </c>
      <c r="O13" s="106">
        <v>0</v>
      </c>
      <c r="P13" s="106">
        <v>0</v>
      </c>
    </row>
    <row r="14" spans="1:17" ht="14.25" customHeight="1" x14ac:dyDescent="0.55000000000000004">
      <c r="A14" s="81" t="s">
        <v>243</v>
      </c>
      <c r="B14" s="106">
        <f t="shared" si="5"/>
        <v>8</v>
      </c>
      <c r="C14" s="106">
        <v>1</v>
      </c>
      <c r="D14" s="106">
        <v>7</v>
      </c>
      <c r="E14" s="107">
        <f t="shared" si="0"/>
        <v>0.875</v>
      </c>
      <c r="F14" s="106">
        <v>0</v>
      </c>
      <c r="G14" s="106">
        <v>0</v>
      </c>
      <c r="H14" s="106">
        <v>1</v>
      </c>
      <c r="I14" s="106">
        <v>0</v>
      </c>
      <c r="J14" s="106">
        <v>0</v>
      </c>
      <c r="K14" s="106">
        <v>2</v>
      </c>
      <c r="L14" s="106">
        <f t="shared" si="1"/>
        <v>3</v>
      </c>
      <c r="M14" s="106">
        <v>3</v>
      </c>
      <c r="N14" s="107">
        <f t="shared" si="2"/>
        <v>0.5</v>
      </c>
      <c r="O14" s="106">
        <v>2</v>
      </c>
      <c r="P14" s="106">
        <v>0</v>
      </c>
    </row>
    <row r="15" spans="1:17" x14ac:dyDescent="0.55000000000000004">
      <c r="A15" s="81" t="s">
        <v>32</v>
      </c>
      <c r="B15" s="106">
        <f t="shared" si="5"/>
        <v>27</v>
      </c>
      <c r="C15" s="106">
        <v>7</v>
      </c>
      <c r="D15" s="106">
        <v>20</v>
      </c>
      <c r="E15" s="107">
        <f t="shared" si="0"/>
        <v>0.7407407407407407</v>
      </c>
      <c r="F15" s="106">
        <v>0</v>
      </c>
      <c r="G15" s="106">
        <v>1</v>
      </c>
      <c r="H15" s="106">
        <v>0</v>
      </c>
      <c r="I15" s="106">
        <v>0</v>
      </c>
      <c r="J15" s="106">
        <v>1</v>
      </c>
      <c r="K15" s="106">
        <v>2</v>
      </c>
      <c r="L15" s="106">
        <f t="shared" si="1"/>
        <v>4</v>
      </c>
      <c r="M15" s="106">
        <v>21</v>
      </c>
      <c r="N15" s="107">
        <f t="shared" si="2"/>
        <v>0.16</v>
      </c>
      <c r="O15" s="106">
        <v>1</v>
      </c>
      <c r="P15" s="106">
        <v>1</v>
      </c>
    </row>
    <row r="16" spans="1:17" ht="17.25" customHeight="1" x14ac:dyDescent="0.55000000000000004">
      <c r="A16" s="81" t="s">
        <v>33</v>
      </c>
      <c r="B16" s="106">
        <f t="shared" si="5"/>
        <v>5</v>
      </c>
      <c r="C16" s="106">
        <v>2</v>
      </c>
      <c r="D16" s="106">
        <v>3</v>
      </c>
      <c r="E16" s="107">
        <f t="shared" si="0"/>
        <v>0.6</v>
      </c>
      <c r="F16" s="106">
        <v>0</v>
      </c>
      <c r="G16" s="106">
        <v>1</v>
      </c>
      <c r="H16" s="106">
        <v>0</v>
      </c>
      <c r="I16" s="106">
        <v>0</v>
      </c>
      <c r="J16" s="106">
        <v>0</v>
      </c>
      <c r="K16" s="106">
        <v>0</v>
      </c>
      <c r="L16" s="106">
        <f t="shared" si="1"/>
        <v>1</v>
      </c>
      <c r="M16" s="106">
        <v>4</v>
      </c>
      <c r="N16" s="107">
        <f t="shared" si="2"/>
        <v>0.2</v>
      </c>
      <c r="O16" s="106">
        <v>0</v>
      </c>
      <c r="P16" s="106">
        <v>0</v>
      </c>
    </row>
    <row r="17" spans="1:17" ht="15" customHeight="1" x14ac:dyDescent="0.55000000000000004">
      <c r="A17" s="81" t="s">
        <v>34</v>
      </c>
      <c r="B17" s="106">
        <f t="shared" si="5"/>
        <v>22</v>
      </c>
      <c r="C17" s="106">
        <v>7</v>
      </c>
      <c r="D17" s="106">
        <v>15</v>
      </c>
      <c r="E17" s="107">
        <f t="shared" si="0"/>
        <v>0.68181818181818177</v>
      </c>
      <c r="F17" s="106">
        <v>0</v>
      </c>
      <c r="G17" s="106">
        <v>0</v>
      </c>
      <c r="H17" s="106">
        <v>1</v>
      </c>
      <c r="I17" s="106">
        <v>0</v>
      </c>
      <c r="J17" s="106">
        <v>2</v>
      </c>
      <c r="K17" s="106">
        <v>0</v>
      </c>
      <c r="L17" s="106">
        <f t="shared" si="1"/>
        <v>3</v>
      </c>
      <c r="M17" s="106">
        <v>18</v>
      </c>
      <c r="N17" s="107">
        <f t="shared" si="2"/>
        <v>0.14285714285714285</v>
      </c>
      <c r="O17" s="106">
        <v>1</v>
      </c>
      <c r="P17" s="106">
        <v>0</v>
      </c>
    </row>
    <row r="18" spans="1:17" ht="15" customHeight="1" x14ac:dyDescent="0.55000000000000004">
      <c r="A18" s="18" t="s">
        <v>37</v>
      </c>
      <c r="B18" s="106">
        <v>5</v>
      </c>
      <c r="C18" s="106">
        <v>0</v>
      </c>
      <c r="D18" s="106">
        <v>5</v>
      </c>
      <c r="E18" s="107">
        <v>1</v>
      </c>
      <c r="F18" s="106">
        <v>0</v>
      </c>
      <c r="G18" s="106">
        <v>0</v>
      </c>
      <c r="H18" s="106">
        <v>0</v>
      </c>
      <c r="I18" s="106">
        <v>0</v>
      </c>
      <c r="J18" s="106">
        <v>2</v>
      </c>
      <c r="K18" s="106">
        <v>0</v>
      </c>
      <c r="L18" s="106">
        <f t="shared" si="1"/>
        <v>2</v>
      </c>
      <c r="M18" s="106">
        <v>2</v>
      </c>
      <c r="N18" s="107">
        <v>0.5</v>
      </c>
      <c r="O18" s="106">
        <v>1</v>
      </c>
      <c r="P18" s="106">
        <v>0</v>
      </c>
    </row>
    <row r="19" spans="1:17" ht="15" customHeight="1" x14ac:dyDescent="0.55000000000000004">
      <c r="A19" s="18" t="s">
        <v>244</v>
      </c>
      <c r="B19" s="106">
        <v>17</v>
      </c>
      <c r="C19" s="106">
        <v>7</v>
      </c>
      <c r="D19" s="106">
        <v>10</v>
      </c>
      <c r="E19" s="107">
        <v>0.58799999999999997</v>
      </c>
      <c r="F19" s="106">
        <v>0</v>
      </c>
      <c r="G19" s="106">
        <v>0</v>
      </c>
      <c r="H19" s="106">
        <v>1</v>
      </c>
      <c r="I19" s="106">
        <v>0</v>
      </c>
      <c r="J19" s="106">
        <v>0</v>
      </c>
      <c r="K19" s="106">
        <v>0</v>
      </c>
      <c r="L19" s="106">
        <f t="shared" si="1"/>
        <v>1</v>
      </c>
      <c r="M19" s="106">
        <v>16</v>
      </c>
      <c r="N19" s="107">
        <v>5.8999999999999997E-2</v>
      </c>
      <c r="O19" s="106">
        <v>0</v>
      </c>
      <c r="P19" s="106">
        <v>0</v>
      </c>
    </row>
    <row r="20" spans="1:17" ht="15" customHeight="1" x14ac:dyDescent="0.55000000000000004">
      <c r="A20" s="18" t="s">
        <v>230</v>
      </c>
      <c r="B20" s="106">
        <v>0</v>
      </c>
      <c r="C20" s="106">
        <v>0</v>
      </c>
      <c r="D20" s="106">
        <v>0</v>
      </c>
      <c r="E20" s="107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106">
        <v>0</v>
      </c>
      <c r="L20" s="106">
        <f t="shared" si="1"/>
        <v>0</v>
      </c>
      <c r="M20" s="106">
        <v>0</v>
      </c>
      <c r="N20" s="107">
        <v>0</v>
      </c>
      <c r="O20" s="106">
        <v>0</v>
      </c>
      <c r="P20" s="106">
        <v>0</v>
      </c>
    </row>
    <row r="21" spans="1:17" ht="15.75" customHeight="1" x14ac:dyDescent="0.55000000000000004">
      <c r="A21" s="81" t="s">
        <v>40</v>
      </c>
      <c r="B21" s="106">
        <f t="shared" si="5"/>
        <v>2</v>
      </c>
      <c r="C21" s="106">
        <v>2</v>
      </c>
      <c r="D21" s="106">
        <v>0</v>
      </c>
      <c r="E21" s="107">
        <f t="shared" si="0"/>
        <v>0</v>
      </c>
      <c r="F21" s="106">
        <v>0</v>
      </c>
      <c r="G21" s="106">
        <v>0</v>
      </c>
      <c r="H21" s="106">
        <v>0</v>
      </c>
      <c r="I21" s="106">
        <v>0</v>
      </c>
      <c r="J21" s="106">
        <v>0</v>
      </c>
      <c r="K21" s="106">
        <v>0</v>
      </c>
      <c r="L21" s="106">
        <f t="shared" si="1"/>
        <v>0</v>
      </c>
      <c r="M21" s="106">
        <v>2</v>
      </c>
      <c r="N21" s="107">
        <f t="shared" si="2"/>
        <v>0</v>
      </c>
      <c r="O21" s="106">
        <v>0</v>
      </c>
      <c r="P21" s="106">
        <v>0</v>
      </c>
    </row>
    <row r="22" spans="1:17" x14ac:dyDescent="0.55000000000000004">
      <c r="A22" s="18" t="s">
        <v>44</v>
      </c>
      <c r="B22" s="106">
        <v>2</v>
      </c>
      <c r="C22" s="106">
        <v>2</v>
      </c>
      <c r="D22" s="106">
        <v>0</v>
      </c>
      <c r="E22" s="107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106">
        <v>0</v>
      </c>
      <c r="L22" s="106">
        <f t="shared" si="1"/>
        <v>0</v>
      </c>
      <c r="M22" s="106">
        <v>2</v>
      </c>
      <c r="N22" s="107">
        <v>0</v>
      </c>
      <c r="O22" s="106">
        <v>0</v>
      </c>
      <c r="P22" s="106">
        <v>0</v>
      </c>
    </row>
    <row r="23" spans="1:17" s="80" customFormat="1" ht="18" customHeight="1" x14ac:dyDescent="0.55000000000000004">
      <c r="A23" s="86" t="s">
        <v>245</v>
      </c>
      <c r="B23" s="110">
        <f>B7+B8+B9+B10+B11+B12+B13+B15+B14+B16+B17+B21</f>
        <v>137</v>
      </c>
      <c r="C23" s="110">
        <f t="shared" ref="C23:P23" si="6">C7+C8+C9+C10+C11+C12+C13+C15+C14+C16+C17+C21</f>
        <v>39</v>
      </c>
      <c r="D23" s="110">
        <f t="shared" si="6"/>
        <v>98</v>
      </c>
      <c r="E23" s="109">
        <f t="shared" si="0"/>
        <v>0.71532846715328469</v>
      </c>
      <c r="F23" s="110">
        <f t="shared" si="6"/>
        <v>0</v>
      </c>
      <c r="G23" s="110">
        <f t="shared" si="6"/>
        <v>5</v>
      </c>
      <c r="H23" s="110">
        <f t="shared" si="6"/>
        <v>7</v>
      </c>
      <c r="I23" s="110">
        <f t="shared" si="6"/>
        <v>1</v>
      </c>
      <c r="J23" s="110">
        <f t="shared" si="6"/>
        <v>6</v>
      </c>
      <c r="K23" s="110">
        <f t="shared" si="6"/>
        <v>8</v>
      </c>
      <c r="L23" s="110">
        <f>SUM(F23:K23)</f>
        <v>27</v>
      </c>
      <c r="M23" s="110">
        <f t="shared" si="6"/>
        <v>94</v>
      </c>
      <c r="N23" s="109">
        <f t="shared" si="2"/>
        <v>0.2231404958677686</v>
      </c>
      <c r="O23" s="110">
        <f t="shared" si="6"/>
        <v>10</v>
      </c>
      <c r="P23" s="110">
        <f t="shared" si="6"/>
        <v>6</v>
      </c>
      <c r="Q23" s="60"/>
    </row>
    <row r="24" spans="1:17" x14ac:dyDescent="0.55000000000000004">
      <c r="A24" s="81" t="s">
        <v>203</v>
      </c>
      <c r="B24" s="106">
        <v>1</v>
      </c>
      <c r="C24" s="106">
        <v>0</v>
      </c>
      <c r="D24" s="106">
        <v>1</v>
      </c>
      <c r="E24" s="107">
        <f t="shared" si="0"/>
        <v>1</v>
      </c>
      <c r="F24" s="106">
        <v>0</v>
      </c>
      <c r="G24" s="106">
        <v>1</v>
      </c>
      <c r="H24" s="106">
        <v>0</v>
      </c>
      <c r="I24" s="106">
        <v>0</v>
      </c>
      <c r="J24" s="106">
        <v>0</v>
      </c>
      <c r="K24" s="106">
        <v>0</v>
      </c>
      <c r="L24" s="106">
        <f t="shared" si="1"/>
        <v>1</v>
      </c>
      <c r="M24" s="106">
        <v>0</v>
      </c>
      <c r="N24" s="107">
        <f t="shared" si="2"/>
        <v>1</v>
      </c>
      <c r="O24" s="106">
        <v>0</v>
      </c>
      <c r="P24" s="106">
        <v>0</v>
      </c>
    </row>
    <row r="25" spans="1:17" x14ac:dyDescent="0.55000000000000004">
      <c r="A25" s="81" t="s">
        <v>246</v>
      </c>
      <c r="B25" s="106">
        <v>1</v>
      </c>
      <c r="C25" s="106">
        <v>1</v>
      </c>
      <c r="D25" s="106">
        <v>0</v>
      </c>
      <c r="E25" s="107">
        <f t="shared" si="0"/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1</v>
      </c>
      <c r="K25" s="106">
        <v>0</v>
      </c>
      <c r="L25" s="106">
        <f t="shared" si="1"/>
        <v>1</v>
      </c>
      <c r="M25" s="106">
        <v>0</v>
      </c>
      <c r="N25" s="107">
        <f t="shared" si="2"/>
        <v>1</v>
      </c>
      <c r="O25" s="106">
        <v>0</v>
      </c>
      <c r="P25" s="106">
        <v>0</v>
      </c>
    </row>
    <row r="26" spans="1:17" x14ac:dyDescent="0.55000000000000004">
      <c r="A26" s="79" t="s">
        <v>50</v>
      </c>
      <c r="B26" s="108">
        <v>2</v>
      </c>
      <c r="C26" s="108">
        <v>1</v>
      </c>
      <c r="D26" s="108">
        <v>1</v>
      </c>
      <c r="E26" s="109">
        <f t="shared" si="0"/>
        <v>0.5</v>
      </c>
      <c r="F26" s="108">
        <v>0</v>
      </c>
      <c r="G26" s="108">
        <v>1</v>
      </c>
      <c r="H26" s="108">
        <v>0</v>
      </c>
      <c r="I26" s="108">
        <v>0</v>
      </c>
      <c r="J26" s="108">
        <v>1</v>
      </c>
      <c r="K26" s="108">
        <v>0</v>
      </c>
      <c r="L26" s="110">
        <f t="shared" si="1"/>
        <v>2</v>
      </c>
      <c r="M26" s="110">
        <v>0</v>
      </c>
      <c r="N26" s="109">
        <f t="shared" si="2"/>
        <v>1</v>
      </c>
      <c r="O26" s="110">
        <v>0</v>
      </c>
      <c r="P26" s="110">
        <v>0</v>
      </c>
    </row>
    <row r="27" spans="1:17" s="80" customFormat="1" x14ac:dyDescent="0.55000000000000004">
      <c r="A27" s="78" t="s">
        <v>51</v>
      </c>
      <c r="B27" s="111">
        <f>B6+B23+B26</f>
        <v>146</v>
      </c>
      <c r="C27" s="111">
        <f t="shared" ref="C27:D27" si="7">C6+C23+C26</f>
        <v>40</v>
      </c>
      <c r="D27" s="111">
        <f t="shared" si="7"/>
        <v>101</v>
      </c>
      <c r="E27" s="112">
        <f t="shared" si="0"/>
        <v>0.69178082191780821</v>
      </c>
      <c r="F27" s="111">
        <f t="shared" ref="F27" si="8">F6+F23+F26</f>
        <v>0</v>
      </c>
      <c r="G27" s="111">
        <f t="shared" ref="G27" si="9">G6+G23+G26</f>
        <v>7</v>
      </c>
      <c r="H27" s="111">
        <f t="shared" ref="H27" si="10">H6+H23+H26</f>
        <v>7</v>
      </c>
      <c r="I27" s="111">
        <f t="shared" ref="I27" si="11">I6+I23+I26</f>
        <v>1</v>
      </c>
      <c r="J27" s="111">
        <f t="shared" ref="J27" si="12">J6+J23+J26</f>
        <v>9</v>
      </c>
      <c r="K27" s="111">
        <f t="shared" ref="K27" si="13">K6+K23+K26</f>
        <v>8</v>
      </c>
      <c r="L27" s="111">
        <f t="shared" si="1"/>
        <v>32</v>
      </c>
      <c r="M27" s="111">
        <f t="shared" ref="M27" si="14">M6+M23+M26</f>
        <v>98</v>
      </c>
      <c r="N27" s="112">
        <f t="shared" si="2"/>
        <v>0.24615384615384617</v>
      </c>
      <c r="O27" s="111">
        <f t="shared" ref="O27" si="15">O6+O23+O26</f>
        <v>10</v>
      </c>
      <c r="P27" s="111">
        <f t="shared" ref="P27" si="16">P6+P23+P26</f>
        <v>6</v>
      </c>
      <c r="Q27" s="60"/>
    </row>
    <row r="28" spans="1:17" s="78" customFormat="1" ht="17.25" customHeight="1" x14ac:dyDescent="0.55000000000000004">
      <c r="A28" s="90" t="s">
        <v>52</v>
      </c>
      <c r="B28" s="111"/>
      <c r="C28" s="111"/>
      <c r="D28" s="111"/>
      <c r="E28" s="107"/>
      <c r="F28" s="111"/>
      <c r="G28" s="111"/>
      <c r="H28" s="111"/>
      <c r="I28" s="111"/>
      <c r="J28" s="111"/>
      <c r="K28" s="111"/>
      <c r="L28" s="106"/>
      <c r="M28" s="111"/>
      <c r="N28" s="107"/>
      <c r="O28" s="111"/>
      <c r="P28" s="111"/>
      <c r="Q28" s="60"/>
    </row>
    <row r="29" spans="1:17" x14ac:dyDescent="0.55000000000000004">
      <c r="A29" s="81" t="s">
        <v>247</v>
      </c>
      <c r="B29" s="106">
        <f>C29+D29</f>
        <v>2</v>
      </c>
      <c r="C29" s="106">
        <v>2</v>
      </c>
      <c r="D29" s="106">
        <v>0</v>
      </c>
      <c r="E29" s="107">
        <f t="shared" si="0"/>
        <v>0</v>
      </c>
      <c r="F29" s="106">
        <v>0</v>
      </c>
      <c r="G29" s="106">
        <v>0</v>
      </c>
      <c r="H29" s="106">
        <v>0</v>
      </c>
      <c r="I29" s="106">
        <v>0</v>
      </c>
      <c r="J29" s="106">
        <v>0</v>
      </c>
      <c r="K29" s="106">
        <v>0</v>
      </c>
      <c r="L29" s="106">
        <f t="shared" si="1"/>
        <v>0</v>
      </c>
      <c r="M29" s="106">
        <v>2</v>
      </c>
      <c r="N29" s="107">
        <f t="shared" si="2"/>
        <v>0</v>
      </c>
      <c r="O29" s="106">
        <v>0</v>
      </c>
      <c r="P29" s="106">
        <v>0</v>
      </c>
    </row>
    <row r="30" spans="1:17" x14ac:dyDescent="0.55000000000000004">
      <c r="A30" s="81" t="s">
        <v>54</v>
      </c>
      <c r="B30" s="106">
        <f t="shared" ref="B30:B37" si="17">C30+D30</f>
        <v>6</v>
      </c>
      <c r="C30" s="106">
        <v>4</v>
      </c>
      <c r="D30" s="106">
        <v>2</v>
      </c>
      <c r="E30" s="107">
        <f t="shared" si="0"/>
        <v>0.33333333333333331</v>
      </c>
      <c r="F30" s="106">
        <v>0</v>
      </c>
      <c r="G30" s="106">
        <v>0</v>
      </c>
      <c r="H30" s="106">
        <v>0</v>
      </c>
      <c r="I30" s="106">
        <v>0</v>
      </c>
      <c r="J30" s="106">
        <v>1</v>
      </c>
      <c r="K30" s="106">
        <v>0</v>
      </c>
      <c r="L30" s="106">
        <f t="shared" si="1"/>
        <v>1</v>
      </c>
      <c r="M30" s="106">
        <v>4</v>
      </c>
      <c r="N30" s="107">
        <f t="shared" si="2"/>
        <v>0.2</v>
      </c>
      <c r="O30" s="106">
        <v>0</v>
      </c>
      <c r="P30" s="106">
        <v>1</v>
      </c>
    </row>
    <row r="31" spans="1:17" s="101" customFormat="1" x14ac:dyDescent="0.55000000000000004">
      <c r="A31" s="96" t="s">
        <v>55</v>
      </c>
      <c r="B31" s="106">
        <f t="shared" si="17"/>
        <v>5</v>
      </c>
      <c r="C31" s="113">
        <v>3</v>
      </c>
      <c r="D31" s="113">
        <v>2</v>
      </c>
      <c r="E31" s="114">
        <f t="shared" si="0"/>
        <v>0.4</v>
      </c>
      <c r="F31" s="106">
        <v>0</v>
      </c>
      <c r="G31" s="106">
        <v>0</v>
      </c>
      <c r="H31" s="106">
        <v>0</v>
      </c>
      <c r="I31" s="106">
        <v>0</v>
      </c>
      <c r="J31" s="113">
        <v>1</v>
      </c>
      <c r="K31" s="113">
        <v>0</v>
      </c>
      <c r="L31" s="106">
        <f t="shared" si="1"/>
        <v>1</v>
      </c>
      <c r="M31" s="113">
        <v>4</v>
      </c>
      <c r="N31" s="107">
        <f t="shared" si="2"/>
        <v>0.2</v>
      </c>
      <c r="O31" s="113">
        <v>0</v>
      </c>
      <c r="P31" s="113">
        <v>0</v>
      </c>
      <c r="Q31" s="60"/>
    </row>
    <row r="32" spans="1:17" s="101" customFormat="1" x14ac:dyDescent="0.55000000000000004">
      <c r="A32" s="97" t="s">
        <v>56</v>
      </c>
      <c r="B32" s="106">
        <v>1</v>
      </c>
      <c r="C32" s="113">
        <v>1</v>
      </c>
      <c r="D32" s="113">
        <v>0</v>
      </c>
      <c r="E32" s="114">
        <f t="shared" si="0"/>
        <v>0</v>
      </c>
      <c r="F32" s="106">
        <v>0</v>
      </c>
      <c r="G32" s="106">
        <v>0</v>
      </c>
      <c r="H32" s="106">
        <v>0</v>
      </c>
      <c r="I32" s="106">
        <v>0</v>
      </c>
      <c r="J32" s="113">
        <v>0</v>
      </c>
      <c r="K32" s="113">
        <v>0</v>
      </c>
      <c r="L32" s="106">
        <f t="shared" si="1"/>
        <v>0</v>
      </c>
      <c r="M32" s="113">
        <v>0</v>
      </c>
      <c r="N32" s="107">
        <v>0</v>
      </c>
      <c r="O32" s="113">
        <v>0</v>
      </c>
      <c r="P32" s="113">
        <v>1</v>
      </c>
      <c r="Q32" s="60"/>
    </row>
    <row r="33" spans="1:17" x14ac:dyDescent="0.55000000000000004">
      <c r="A33" s="81" t="s">
        <v>60</v>
      </c>
      <c r="B33" s="106">
        <f t="shared" si="17"/>
        <v>1</v>
      </c>
      <c r="C33" s="106">
        <v>0</v>
      </c>
      <c r="D33" s="106">
        <v>1</v>
      </c>
      <c r="E33" s="107">
        <f t="shared" si="0"/>
        <v>1</v>
      </c>
      <c r="F33" s="106">
        <v>0</v>
      </c>
      <c r="G33" s="106">
        <v>1</v>
      </c>
      <c r="H33" s="106">
        <v>0</v>
      </c>
      <c r="I33" s="106">
        <v>0</v>
      </c>
      <c r="J33" s="106">
        <v>0</v>
      </c>
      <c r="K33" s="106">
        <v>0</v>
      </c>
      <c r="L33" s="106">
        <f t="shared" si="1"/>
        <v>1</v>
      </c>
      <c r="M33" s="106">
        <v>0</v>
      </c>
      <c r="N33" s="107">
        <f t="shared" si="2"/>
        <v>1</v>
      </c>
      <c r="O33" s="106">
        <v>0</v>
      </c>
      <c r="P33" s="106">
        <v>0</v>
      </c>
    </row>
    <row r="34" spans="1:17" x14ac:dyDescent="0.55000000000000004">
      <c r="A34" s="102" t="s">
        <v>63</v>
      </c>
      <c r="B34" s="106">
        <f t="shared" si="17"/>
        <v>1</v>
      </c>
      <c r="C34" s="106">
        <v>0</v>
      </c>
      <c r="D34" s="106">
        <v>1</v>
      </c>
      <c r="E34" s="107">
        <f t="shared" si="0"/>
        <v>1</v>
      </c>
      <c r="F34" s="106">
        <v>0</v>
      </c>
      <c r="G34" s="106">
        <v>1</v>
      </c>
      <c r="H34" s="106">
        <v>0</v>
      </c>
      <c r="I34" s="106">
        <v>0</v>
      </c>
      <c r="J34" s="106">
        <v>0</v>
      </c>
      <c r="K34" s="106">
        <v>0</v>
      </c>
      <c r="L34" s="106">
        <v>0</v>
      </c>
      <c r="M34" s="106">
        <v>0</v>
      </c>
      <c r="N34" s="107">
        <v>1</v>
      </c>
      <c r="O34" s="106">
        <v>0</v>
      </c>
      <c r="P34" s="106">
        <v>0</v>
      </c>
    </row>
    <row r="35" spans="1:17" x14ac:dyDescent="0.55000000000000004">
      <c r="A35" s="81" t="s">
        <v>70</v>
      </c>
      <c r="B35" s="106">
        <f t="shared" si="17"/>
        <v>4</v>
      </c>
      <c r="C35" s="106">
        <v>3</v>
      </c>
      <c r="D35" s="106">
        <v>1</v>
      </c>
      <c r="E35" s="107">
        <f t="shared" si="0"/>
        <v>0.25</v>
      </c>
      <c r="F35" s="106">
        <v>0</v>
      </c>
      <c r="G35" s="106">
        <v>0</v>
      </c>
      <c r="H35" s="106">
        <v>0</v>
      </c>
      <c r="I35" s="106">
        <v>0</v>
      </c>
      <c r="J35" s="106">
        <v>0</v>
      </c>
      <c r="K35" s="106">
        <v>0</v>
      </c>
      <c r="L35" s="106">
        <f t="shared" si="1"/>
        <v>0</v>
      </c>
      <c r="M35" s="106">
        <v>1</v>
      </c>
      <c r="N35" s="107">
        <f t="shared" si="2"/>
        <v>0</v>
      </c>
      <c r="O35" s="106">
        <v>3</v>
      </c>
      <c r="P35" s="106">
        <v>0</v>
      </c>
    </row>
    <row r="36" spans="1:17" x14ac:dyDescent="0.55000000000000004">
      <c r="A36" s="81" t="s">
        <v>248</v>
      </c>
      <c r="B36" s="106">
        <f t="shared" si="17"/>
        <v>1</v>
      </c>
      <c r="C36" s="106">
        <v>1</v>
      </c>
      <c r="D36" s="106">
        <v>0</v>
      </c>
      <c r="E36" s="107">
        <f t="shared" si="0"/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L36" s="106">
        <f t="shared" si="1"/>
        <v>0</v>
      </c>
      <c r="M36" s="106">
        <v>0</v>
      </c>
      <c r="N36" s="107" t="e">
        <f t="shared" si="2"/>
        <v>#DIV/0!</v>
      </c>
      <c r="O36" s="106">
        <v>0</v>
      </c>
      <c r="P36" s="106">
        <v>1</v>
      </c>
    </row>
    <row r="37" spans="1:17" x14ac:dyDescent="0.55000000000000004">
      <c r="A37" s="102" t="s">
        <v>68</v>
      </c>
      <c r="B37" s="106">
        <f t="shared" si="17"/>
        <v>1</v>
      </c>
      <c r="C37" s="106">
        <v>1</v>
      </c>
      <c r="D37" s="106">
        <v>0</v>
      </c>
      <c r="E37" s="107">
        <f t="shared" si="0"/>
        <v>0</v>
      </c>
      <c r="F37" s="106">
        <v>0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7">
        <v>0</v>
      </c>
      <c r="O37" s="106">
        <v>1</v>
      </c>
      <c r="P37" s="106">
        <v>1</v>
      </c>
    </row>
    <row r="38" spans="1:17" x14ac:dyDescent="0.55000000000000004">
      <c r="A38" s="86" t="s">
        <v>22</v>
      </c>
      <c r="B38" s="110">
        <f>B29+B30+B33+B35+B36</f>
        <v>14</v>
      </c>
      <c r="C38" s="110">
        <f>C29+C30+C33+C35+C36</f>
        <v>10</v>
      </c>
      <c r="D38" s="110">
        <f>D29+D30+D33+D35+D36</f>
        <v>4</v>
      </c>
      <c r="E38" s="109">
        <f t="shared" si="0"/>
        <v>0.2857142857142857</v>
      </c>
      <c r="F38" s="110">
        <f>F29+F30+F33+F35+F36</f>
        <v>0</v>
      </c>
      <c r="G38" s="110">
        <f t="shared" ref="G38:K38" si="18">G29+G30+G33+G35+G36</f>
        <v>1</v>
      </c>
      <c r="H38" s="110">
        <f t="shared" si="18"/>
        <v>0</v>
      </c>
      <c r="I38" s="110">
        <f t="shared" si="18"/>
        <v>0</v>
      </c>
      <c r="J38" s="110">
        <f t="shared" si="18"/>
        <v>1</v>
      </c>
      <c r="K38" s="110">
        <f t="shared" si="18"/>
        <v>0</v>
      </c>
      <c r="L38" s="110">
        <f t="shared" si="1"/>
        <v>2</v>
      </c>
      <c r="M38" s="110">
        <f>M29+M30+M33+M35+M36</f>
        <v>7</v>
      </c>
      <c r="N38" s="109">
        <f t="shared" si="2"/>
        <v>0.22222222222222221</v>
      </c>
      <c r="O38" s="110">
        <f>O29+O30+O33+O35+O36</f>
        <v>3</v>
      </c>
      <c r="P38" s="110">
        <f>P29+P30+P33+P35+P36</f>
        <v>2</v>
      </c>
    </row>
    <row r="39" spans="1:17" x14ac:dyDescent="0.55000000000000004">
      <c r="A39" s="81" t="s">
        <v>72</v>
      </c>
      <c r="B39" s="106">
        <v>10</v>
      </c>
      <c r="C39" s="106">
        <v>6</v>
      </c>
      <c r="D39" s="106">
        <v>4</v>
      </c>
      <c r="E39" s="107">
        <f t="shared" si="0"/>
        <v>0.4</v>
      </c>
      <c r="F39" s="106">
        <v>0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L39" s="106">
        <f t="shared" si="1"/>
        <v>0</v>
      </c>
      <c r="M39" s="106">
        <v>7</v>
      </c>
      <c r="N39" s="107">
        <f t="shared" si="2"/>
        <v>0</v>
      </c>
      <c r="O39" s="106">
        <v>3</v>
      </c>
      <c r="P39" s="106">
        <v>0</v>
      </c>
    </row>
    <row r="40" spans="1:17" x14ac:dyDescent="0.55000000000000004">
      <c r="A40" s="81" t="s">
        <v>73</v>
      </c>
      <c r="B40" s="106">
        <v>3</v>
      </c>
      <c r="C40" s="106">
        <v>1</v>
      </c>
      <c r="D40" s="106">
        <v>2</v>
      </c>
      <c r="E40" s="107">
        <f t="shared" si="0"/>
        <v>0.66666666666666663</v>
      </c>
      <c r="F40" s="106">
        <v>0</v>
      </c>
      <c r="G40" s="106">
        <v>0</v>
      </c>
      <c r="H40" s="106">
        <v>1</v>
      </c>
      <c r="I40" s="106">
        <v>0</v>
      </c>
      <c r="J40" s="106">
        <v>0</v>
      </c>
      <c r="K40" s="106">
        <v>0</v>
      </c>
      <c r="L40" s="106">
        <f t="shared" si="1"/>
        <v>1</v>
      </c>
      <c r="M40" s="106">
        <v>1</v>
      </c>
      <c r="N40" s="107">
        <f t="shared" si="2"/>
        <v>0.5</v>
      </c>
      <c r="O40" s="106">
        <v>0</v>
      </c>
      <c r="P40" s="106">
        <v>1</v>
      </c>
    </row>
    <row r="41" spans="1:17" x14ac:dyDescent="0.55000000000000004">
      <c r="A41" s="81" t="s">
        <v>75</v>
      </c>
      <c r="B41" s="106">
        <v>5</v>
      </c>
      <c r="C41" s="106">
        <v>1</v>
      </c>
      <c r="D41" s="106">
        <v>4</v>
      </c>
      <c r="E41" s="107">
        <f t="shared" si="0"/>
        <v>0.8</v>
      </c>
      <c r="F41" s="106">
        <v>0</v>
      </c>
      <c r="G41" s="106">
        <v>1</v>
      </c>
      <c r="H41" s="106">
        <v>0</v>
      </c>
      <c r="I41" s="106">
        <v>0</v>
      </c>
      <c r="J41" s="106">
        <v>1</v>
      </c>
      <c r="K41" s="106">
        <v>0</v>
      </c>
      <c r="L41" s="106">
        <f t="shared" si="1"/>
        <v>2</v>
      </c>
      <c r="M41" s="106">
        <v>1</v>
      </c>
      <c r="N41" s="107">
        <f t="shared" si="2"/>
        <v>0.66666666666666663</v>
      </c>
      <c r="O41" s="106">
        <v>2</v>
      </c>
      <c r="P41" s="106">
        <v>0</v>
      </c>
    </row>
    <row r="42" spans="1:17" x14ac:dyDescent="0.55000000000000004">
      <c r="A42" s="81" t="s">
        <v>76</v>
      </c>
      <c r="B42" s="106">
        <v>29</v>
      </c>
      <c r="C42" s="106">
        <v>20</v>
      </c>
      <c r="D42" s="106">
        <v>9</v>
      </c>
      <c r="E42" s="107">
        <f t="shared" si="0"/>
        <v>0.31034482758620691</v>
      </c>
      <c r="F42" s="106">
        <v>0</v>
      </c>
      <c r="G42" s="106">
        <v>0</v>
      </c>
      <c r="H42" s="106">
        <v>0</v>
      </c>
      <c r="I42" s="106">
        <v>0</v>
      </c>
      <c r="J42" s="106">
        <v>0</v>
      </c>
      <c r="K42" s="106">
        <v>0</v>
      </c>
      <c r="L42" s="106">
        <f t="shared" si="1"/>
        <v>0</v>
      </c>
      <c r="M42" s="106">
        <v>3</v>
      </c>
      <c r="N42" s="107">
        <f t="shared" si="2"/>
        <v>0</v>
      </c>
      <c r="O42" s="106">
        <v>23</v>
      </c>
      <c r="P42" s="106">
        <v>3</v>
      </c>
    </row>
    <row r="43" spans="1:17" s="80" customFormat="1" x14ac:dyDescent="0.55000000000000004">
      <c r="A43" s="86" t="s">
        <v>245</v>
      </c>
      <c r="B43" s="110">
        <f>SUM(B39:B42)</f>
        <v>47</v>
      </c>
      <c r="C43" s="110">
        <f>SUM(C39:C42)</f>
        <v>28</v>
      </c>
      <c r="D43" s="110">
        <f t="shared" ref="D43:P43" si="19">SUM(D39:D42)</f>
        <v>19</v>
      </c>
      <c r="E43" s="109">
        <f t="shared" si="0"/>
        <v>0.40425531914893614</v>
      </c>
      <c r="F43" s="110">
        <f>SUM(F39:F42)</f>
        <v>0</v>
      </c>
      <c r="G43" s="110">
        <f t="shared" si="19"/>
        <v>1</v>
      </c>
      <c r="H43" s="110">
        <f t="shared" si="19"/>
        <v>1</v>
      </c>
      <c r="I43" s="110">
        <f t="shared" si="19"/>
        <v>0</v>
      </c>
      <c r="J43" s="110">
        <f t="shared" si="19"/>
        <v>1</v>
      </c>
      <c r="K43" s="110">
        <f t="shared" si="19"/>
        <v>0</v>
      </c>
      <c r="L43" s="110">
        <f t="shared" si="1"/>
        <v>3</v>
      </c>
      <c r="M43" s="110">
        <f t="shared" si="19"/>
        <v>12</v>
      </c>
      <c r="N43" s="109">
        <f t="shared" si="2"/>
        <v>0.2</v>
      </c>
      <c r="O43" s="110">
        <f t="shared" si="19"/>
        <v>28</v>
      </c>
      <c r="P43" s="110">
        <f t="shared" si="19"/>
        <v>4</v>
      </c>
      <c r="Q43" s="60"/>
    </row>
    <row r="44" spans="1:17" s="80" customFormat="1" x14ac:dyDescent="0.55000000000000004">
      <c r="A44" s="78" t="s">
        <v>79</v>
      </c>
      <c r="B44" s="111">
        <f>B38+B43</f>
        <v>61</v>
      </c>
      <c r="C44" s="111">
        <f t="shared" ref="C44:P44" si="20">C38+C43</f>
        <v>38</v>
      </c>
      <c r="D44" s="111">
        <f t="shared" si="20"/>
        <v>23</v>
      </c>
      <c r="E44" s="112">
        <f t="shared" si="0"/>
        <v>0.37704918032786883</v>
      </c>
      <c r="F44" s="111">
        <f>F38+F43</f>
        <v>0</v>
      </c>
      <c r="G44" s="111">
        <f t="shared" si="20"/>
        <v>2</v>
      </c>
      <c r="H44" s="111">
        <f t="shared" si="20"/>
        <v>1</v>
      </c>
      <c r="I44" s="111">
        <f t="shared" si="20"/>
        <v>0</v>
      </c>
      <c r="J44" s="111">
        <f t="shared" si="20"/>
        <v>2</v>
      </c>
      <c r="K44" s="111">
        <f t="shared" si="20"/>
        <v>0</v>
      </c>
      <c r="L44" s="111">
        <f t="shared" si="1"/>
        <v>5</v>
      </c>
      <c r="M44" s="111">
        <f t="shared" si="20"/>
        <v>19</v>
      </c>
      <c r="N44" s="112">
        <f t="shared" si="2"/>
        <v>0.20833333333333334</v>
      </c>
      <c r="O44" s="111">
        <f t="shared" si="20"/>
        <v>31</v>
      </c>
      <c r="P44" s="111">
        <f t="shared" si="20"/>
        <v>6</v>
      </c>
      <c r="Q44" s="60"/>
    </row>
    <row r="45" spans="1:17" ht="18.3" x14ac:dyDescent="0.7">
      <c r="A45" s="82" t="s">
        <v>80</v>
      </c>
      <c r="B45" s="111"/>
      <c r="C45" s="111"/>
      <c r="D45" s="111"/>
      <c r="E45" s="107"/>
      <c r="F45" s="111"/>
      <c r="G45" s="111"/>
      <c r="H45" s="111"/>
      <c r="I45" s="111"/>
      <c r="J45" s="111"/>
      <c r="K45" s="111"/>
      <c r="L45" s="106"/>
      <c r="M45" s="111"/>
      <c r="N45" s="107"/>
      <c r="O45" s="111"/>
      <c r="P45" s="111"/>
    </row>
    <row r="46" spans="1:17" x14ac:dyDescent="0.55000000000000004">
      <c r="A46" s="81" t="s">
        <v>81</v>
      </c>
      <c r="B46" s="106">
        <v>9</v>
      </c>
      <c r="C46" s="106">
        <v>4</v>
      </c>
      <c r="D46" s="106">
        <v>5</v>
      </c>
      <c r="E46" s="107">
        <f t="shared" si="0"/>
        <v>0.55555555555555558</v>
      </c>
      <c r="F46" s="106">
        <v>0</v>
      </c>
      <c r="G46" s="106">
        <v>2</v>
      </c>
      <c r="H46" s="106">
        <v>0</v>
      </c>
      <c r="I46" s="106">
        <v>0</v>
      </c>
      <c r="J46" s="106">
        <v>0</v>
      </c>
      <c r="K46" s="106">
        <v>0</v>
      </c>
      <c r="L46" s="106">
        <f t="shared" si="1"/>
        <v>2</v>
      </c>
      <c r="M46" s="106">
        <v>0</v>
      </c>
      <c r="N46" s="107">
        <f t="shared" si="2"/>
        <v>1</v>
      </c>
      <c r="O46" s="106">
        <v>6</v>
      </c>
      <c r="P46" s="106">
        <v>1</v>
      </c>
    </row>
    <row r="47" spans="1:17" s="80" customFormat="1" x14ac:dyDescent="0.55000000000000004">
      <c r="A47" s="98" t="s">
        <v>22</v>
      </c>
      <c r="B47" s="115">
        <f>SUM(B46)</f>
        <v>9</v>
      </c>
      <c r="C47" s="115">
        <f t="shared" ref="C47:P47" si="21">SUM(C46)</f>
        <v>4</v>
      </c>
      <c r="D47" s="115">
        <f t="shared" si="21"/>
        <v>5</v>
      </c>
      <c r="E47" s="109">
        <f t="shared" si="0"/>
        <v>0.55555555555555558</v>
      </c>
      <c r="F47" s="115">
        <f t="shared" si="21"/>
        <v>0</v>
      </c>
      <c r="G47" s="115">
        <f t="shared" si="21"/>
        <v>2</v>
      </c>
      <c r="H47" s="115">
        <f t="shared" si="21"/>
        <v>0</v>
      </c>
      <c r="I47" s="115">
        <f t="shared" si="21"/>
        <v>0</v>
      </c>
      <c r="J47" s="115">
        <f t="shared" si="21"/>
        <v>0</v>
      </c>
      <c r="K47" s="115">
        <f t="shared" si="21"/>
        <v>0</v>
      </c>
      <c r="L47" s="110">
        <f t="shared" si="1"/>
        <v>2</v>
      </c>
      <c r="M47" s="115">
        <f t="shared" si="21"/>
        <v>0</v>
      </c>
      <c r="N47" s="109">
        <f t="shared" si="2"/>
        <v>1</v>
      </c>
      <c r="O47" s="115">
        <f t="shared" si="21"/>
        <v>6</v>
      </c>
      <c r="P47" s="115">
        <f t="shared" si="21"/>
        <v>1</v>
      </c>
      <c r="Q47" s="60"/>
    </row>
    <row r="48" spans="1:17" x14ac:dyDescent="0.55000000000000004">
      <c r="A48" s="81" t="s">
        <v>82</v>
      </c>
      <c r="B48" s="106">
        <f>C48+D48</f>
        <v>37</v>
      </c>
      <c r="C48" s="106">
        <v>16</v>
      </c>
      <c r="D48" s="106">
        <v>21</v>
      </c>
      <c r="E48" s="107">
        <f t="shared" si="0"/>
        <v>0.56756756756756754</v>
      </c>
      <c r="F48" s="106">
        <v>1</v>
      </c>
      <c r="G48" s="106">
        <v>11</v>
      </c>
      <c r="H48" s="106">
        <v>0</v>
      </c>
      <c r="I48" s="106">
        <v>0</v>
      </c>
      <c r="J48" s="106">
        <v>2</v>
      </c>
      <c r="K48" s="106">
        <v>0</v>
      </c>
      <c r="L48" s="106">
        <f t="shared" si="1"/>
        <v>14</v>
      </c>
      <c r="M48" s="106">
        <v>16</v>
      </c>
      <c r="N48" s="107">
        <f t="shared" si="2"/>
        <v>0.46666666666666667</v>
      </c>
      <c r="O48" s="106">
        <v>5</v>
      </c>
      <c r="P48" s="106">
        <v>2</v>
      </c>
    </row>
    <row r="49" spans="1:17" x14ac:dyDescent="0.55000000000000004">
      <c r="A49" s="31" t="s">
        <v>83</v>
      </c>
      <c r="B49" s="106">
        <v>5</v>
      </c>
      <c r="C49" s="106">
        <v>2</v>
      </c>
      <c r="D49" s="106">
        <v>3</v>
      </c>
      <c r="E49" s="107">
        <f t="shared" si="0"/>
        <v>0.6</v>
      </c>
      <c r="F49" s="106">
        <v>0</v>
      </c>
      <c r="G49" s="106">
        <v>2</v>
      </c>
      <c r="H49" s="106">
        <v>0</v>
      </c>
      <c r="I49" s="106">
        <v>0</v>
      </c>
      <c r="J49" s="106">
        <v>0</v>
      </c>
      <c r="K49" s="106">
        <v>0</v>
      </c>
      <c r="L49" s="106">
        <v>0</v>
      </c>
      <c r="M49" s="106">
        <v>3</v>
      </c>
      <c r="N49" s="107">
        <v>0.4</v>
      </c>
      <c r="O49" s="106">
        <v>0</v>
      </c>
      <c r="P49" s="106">
        <v>0</v>
      </c>
    </row>
    <row r="50" spans="1:17" x14ac:dyDescent="0.55000000000000004">
      <c r="A50" s="81" t="s">
        <v>84</v>
      </c>
      <c r="B50" s="106">
        <f t="shared" ref="B50:B61" si="22">C50+D50</f>
        <v>114</v>
      </c>
      <c r="C50" s="106">
        <v>61</v>
      </c>
      <c r="D50" s="106">
        <v>53</v>
      </c>
      <c r="E50" s="107">
        <f t="shared" si="0"/>
        <v>0.46491228070175439</v>
      </c>
      <c r="F50" s="106">
        <v>0</v>
      </c>
      <c r="G50" s="106">
        <v>13</v>
      </c>
      <c r="H50" s="106">
        <v>20</v>
      </c>
      <c r="I50" s="106">
        <v>0</v>
      </c>
      <c r="J50" s="106">
        <v>4</v>
      </c>
      <c r="K50" s="106">
        <v>1</v>
      </c>
      <c r="L50" s="106">
        <f t="shared" si="1"/>
        <v>38</v>
      </c>
      <c r="M50" s="106">
        <v>56</v>
      </c>
      <c r="N50" s="107">
        <f t="shared" si="2"/>
        <v>0.40425531914893614</v>
      </c>
      <c r="O50" s="106">
        <v>15</v>
      </c>
      <c r="P50" s="106">
        <v>5</v>
      </c>
    </row>
    <row r="51" spans="1:17" x14ac:dyDescent="0.55000000000000004">
      <c r="A51" s="62" t="s">
        <v>85</v>
      </c>
      <c r="B51" s="106">
        <v>4</v>
      </c>
      <c r="C51" s="106">
        <v>2</v>
      </c>
      <c r="D51" s="106">
        <v>2</v>
      </c>
      <c r="E51" s="107">
        <v>0.5</v>
      </c>
      <c r="F51" s="106">
        <v>0</v>
      </c>
      <c r="G51" s="106">
        <v>1</v>
      </c>
      <c r="H51" s="106">
        <v>0</v>
      </c>
      <c r="I51" s="106">
        <v>0</v>
      </c>
      <c r="J51" s="106">
        <v>0</v>
      </c>
      <c r="K51" s="106">
        <v>0</v>
      </c>
      <c r="L51" s="106">
        <f t="shared" si="1"/>
        <v>1</v>
      </c>
      <c r="M51" s="106">
        <v>0</v>
      </c>
      <c r="N51" s="107">
        <v>1</v>
      </c>
      <c r="O51" s="106">
        <v>3</v>
      </c>
      <c r="P51" s="106">
        <v>0</v>
      </c>
    </row>
    <row r="52" spans="1:17" s="1" customFormat="1" x14ac:dyDescent="0.55000000000000004">
      <c r="A52" s="62" t="s">
        <v>86</v>
      </c>
      <c r="B52" s="92">
        <f t="shared" si="22"/>
        <v>98</v>
      </c>
      <c r="C52" s="92">
        <v>52</v>
      </c>
      <c r="D52" s="92">
        <v>46</v>
      </c>
      <c r="E52" s="116">
        <f t="shared" si="0"/>
        <v>0.46938775510204084</v>
      </c>
      <c r="F52" s="92">
        <v>0</v>
      </c>
      <c r="G52" s="92">
        <v>9</v>
      </c>
      <c r="H52" s="92">
        <v>18</v>
      </c>
      <c r="I52" s="92">
        <v>0</v>
      </c>
      <c r="J52" s="92">
        <v>4</v>
      </c>
      <c r="K52" s="92">
        <v>1</v>
      </c>
      <c r="L52" s="92">
        <f t="shared" si="1"/>
        <v>32</v>
      </c>
      <c r="M52" s="92">
        <v>49</v>
      </c>
      <c r="N52" s="116">
        <v>0.376</v>
      </c>
      <c r="O52" s="92">
        <v>13</v>
      </c>
      <c r="P52" s="92">
        <v>4</v>
      </c>
      <c r="Q52" s="60"/>
    </row>
    <row r="53" spans="1:17" s="1" customFormat="1" x14ac:dyDescent="0.55000000000000004">
      <c r="A53" s="30" t="s">
        <v>89</v>
      </c>
      <c r="B53" s="92">
        <f t="shared" si="22"/>
        <v>1</v>
      </c>
      <c r="C53" s="92">
        <v>1</v>
      </c>
      <c r="D53" s="92">
        <v>0</v>
      </c>
      <c r="E53" s="116">
        <f t="shared" si="0"/>
        <v>0</v>
      </c>
      <c r="F53" s="92">
        <v>0</v>
      </c>
      <c r="G53" s="92">
        <v>0</v>
      </c>
      <c r="H53" s="92">
        <v>0</v>
      </c>
      <c r="I53" s="92">
        <v>0</v>
      </c>
      <c r="J53" s="92">
        <v>0</v>
      </c>
      <c r="K53" s="92">
        <v>0</v>
      </c>
      <c r="L53" s="92">
        <f t="shared" si="1"/>
        <v>0</v>
      </c>
      <c r="M53" s="92">
        <v>0</v>
      </c>
      <c r="N53" s="116">
        <v>0.5</v>
      </c>
      <c r="O53" s="92">
        <v>1</v>
      </c>
      <c r="P53" s="92">
        <v>0</v>
      </c>
      <c r="Q53" s="60"/>
    </row>
    <row r="54" spans="1:17" x14ac:dyDescent="0.55000000000000004">
      <c r="A54" s="81" t="s">
        <v>249</v>
      </c>
      <c r="B54" s="106">
        <f t="shared" si="22"/>
        <v>36</v>
      </c>
      <c r="C54" s="106">
        <v>20</v>
      </c>
      <c r="D54" s="106">
        <v>16</v>
      </c>
      <c r="E54" s="107">
        <f t="shared" si="0"/>
        <v>0.44444444444444442</v>
      </c>
      <c r="F54" s="106">
        <v>0</v>
      </c>
      <c r="G54" s="106">
        <v>2</v>
      </c>
      <c r="H54" s="106">
        <v>1</v>
      </c>
      <c r="I54" s="106">
        <v>0</v>
      </c>
      <c r="J54" s="106">
        <v>0</v>
      </c>
      <c r="K54" s="106">
        <v>1</v>
      </c>
      <c r="L54" s="92">
        <f t="shared" si="1"/>
        <v>4</v>
      </c>
      <c r="M54" s="106">
        <v>8</v>
      </c>
      <c r="N54" s="107">
        <f t="shared" si="2"/>
        <v>0.33333333333333331</v>
      </c>
      <c r="O54" s="106">
        <v>23</v>
      </c>
      <c r="P54" s="106">
        <v>1</v>
      </c>
    </row>
    <row r="55" spans="1:17" s="1" customFormat="1" x14ac:dyDescent="0.55000000000000004">
      <c r="A55" s="63" t="s">
        <v>93</v>
      </c>
      <c r="B55" s="92">
        <v>24</v>
      </c>
      <c r="C55" s="92">
        <v>13</v>
      </c>
      <c r="D55" s="92">
        <v>11</v>
      </c>
      <c r="E55" s="116">
        <v>0.45800000000000002</v>
      </c>
      <c r="F55" s="92">
        <v>0</v>
      </c>
      <c r="G55" s="92">
        <v>2</v>
      </c>
      <c r="H55" s="92">
        <v>1</v>
      </c>
      <c r="I55" s="92">
        <v>0</v>
      </c>
      <c r="J55" s="92">
        <v>0</v>
      </c>
      <c r="K55" s="92">
        <v>0</v>
      </c>
      <c r="L55" s="92">
        <f t="shared" si="1"/>
        <v>3</v>
      </c>
      <c r="M55" s="92">
        <v>8</v>
      </c>
      <c r="N55" s="107">
        <f t="shared" si="2"/>
        <v>0.27272727272727271</v>
      </c>
      <c r="O55" s="92">
        <v>13</v>
      </c>
      <c r="P55" s="92">
        <v>0</v>
      </c>
      <c r="Q55" s="60"/>
    </row>
    <row r="56" spans="1:17" s="1" customFormat="1" x14ac:dyDescent="0.55000000000000004">
      <c r="A56" s="63" t="s">
        <v>92</v>
      </c>
      <c r="B56" s="92">
        <f t="shared" si="22"/>
        <v>1</v>
      </c>
      <c r="C56" s="92">
        <v>0</v>
      </c>
      <c r="D56" s="92">
        <v>1</v>
      </c>
      <c r="E56" s="116">
        <f t="shared" si="0"/>
        <v>1</v>
      </c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f t="shared" si="1"/>
        <v>0</v>
      </c>
      <c r="M56" s="92">
        <v>0</v>
      </c>
      <c r="N56" s="107" t="e">
        <f t="shared" si="2"/>
        <v>#DIV/0!</v>
      </c>
      <c r="O56" s="92">
        <v>1</v>
      </c>
      <c r="P56" s="92">
        <v>0</v>
      </c>
      <c r="Q56" s="60"/>
    </row>
    <row r="57" spans="1:17" x14ac:dyDescent="0.55000000000000004">
      <c r="A57" s="81" t="s">
        <v>94</v>
      </c>
      <c r="B57" s="106">
        <f t="shared" si="22"/>
        <v>17</v>
      </c>
      <c r="C57" s="106">
        <v>10</v>
      </c>
      <c r="D57" s="106">
        <v>7</v>
      </c>
      <c r="E57" s="107">
        <f t="shared" si="0"/>
        <v>0.41176470588235292</v>
      </c>
      <c r="F57" s="106">
        <v>1</v>
      </c>
      <c r="G57" s="106">
        <v>1</v>
      </c>
      <c r="H57" s="106">
        <v>0</v>
      </c>
      <c r="I57" s="106">
        <v>0</v>
      </c>
      <c r="J57" s="106">
        <v>0</v>
      </c>
      <c r="K57" s="106">
        <v>0</v>
      </c>
      <c r="L57" s="92">
        <f t="shared" si="1"/>
        <v>2</v>
      </c>
      <c r="M57" s="106">
        <v>6</v>
      </c>
      <c r="N57" s="107">
        <f t="shared" si="2"/>
        <v>0.25</v>
      </c>
      <c r="O57" s="106">
        <v>8</v>
      </c>
      <c r="P57" s="106">
        <v>1</v>
      </c>
    </row>
    <row r="58" spans="1:17" x14ac:dyDescent="0.55000000000000004">
      <c r="A58" s="30" t="s">
        <v>95</v>
      </c>
      <c r="B58" s="106">
        <f t="shared" si="22"/>
        <v>2</v>
      </c>
      <c r="C58" s="106">
        <v>1</v>
      </c>
      <c r="D58" s="106">
        <v>1</v>
      </c>
      <c r="E58" s="107">
        <f t="shared" si="0"/>
        <v>0.5</v>
      </c>
      <c r="F58" s="106">
        <v>0</v>
      </c>
      <c r="G58" s="106">
        <v>0</v>
      </c>
      <c r="H58" s="106">
        <v>0</v>
      </c>
      <c r="I58" s="106">
        <v>0</v>
      </c>
      <c r="J58" s="106">
        <v>0</v>
      </c>
      <c r="K58" s="106">
        <v>0</v>
      </c>
      <c r="L58" s="92">
        <f t="shared" si="1"/>
        <v>0</v>
      </c>
      <c r="M58" s="106">
        <v>2</v>
      </c>
      <c r="N58" s="107">
        <f t="shared" si="2"/>
        <v>0</v>
      </c>
      <c r="O58" s="106">
        <v>0</v>
      </c>
      <c r="P58" s="106">
        <v>0</v>
      </c>
    </row>
    <row r="59" spans="1:17" x14ac:dyDescent="0.55000000000000004">
      <c r="A59" s="30" t="s">
        <v>250</v>
      </c>
      <c r="B59" s="106">
        <f t="shared" si="22"/>
        <v>7</v>
      </c>
      <c r="C59" s="106">
        <v>3</v>
      </c>
      <c r="D59" s="106">
        <v>4</v>
      </c>
      <c r="E59" s="107">
        <f t="shared" si="0"/>
        <v>0.5714285714285714</v>
      </c>
      <c r="F59" s="106">
        <v>0</v>
      </c>
      <c r="G59" s="106">
        <v>1</v>
      </c>
      <c r="H59" s="106">
        <v>0</v>
      </c>
      <c r="I59" s="106">
        <v>0</v>
      </c>
      <c r="J59" s="106">
        <v>0</v>
      </c>
      <c r="K59" s="106">
        <v>0</v>
      </c>
      <c r="L59" s="92">
        <f t="shared" si="1"/>
        <v>1</v>
      </c>
      <c r="M59" s="106">
        <v>1</v>
      </c>
      <c r="N59" s="107">
        <v>0.5</v>
      </c>
      <c r="O59" s="106">
        <v>5</v>
      </c>
      <c r="P59" s="106">
        <v>0</v>
      </c>
    </row>
    <row r="60" spans="1:17" x14ac:dyDescent="0.55000000000000004">
      <c r="A60" s="30" t="s">
        <v>251</v>
      </c>
      <c r="B60" s="106">
        <f t="shared" si="22"/>
        <v>4</v>
      </c>
      <c r="C60" s="106">
        <v>1</v>
      </c>
      <c r="D60" s="106">
        <v>3</v>
      </c>
      <c r="E60" s="107">
        <f t="shared" si="0"/>
        <v>0.75</v>
      </c>
      <c r="F60" s="106">
        <v>0</v>
      </c>
      <c r="G60" s="106">
        <v>1</v>
      </c>
      <c r="H60" s="106">
        <v>0</v>
      </c>
      <c r="I60" s="106">
        <v>0</v>
      </c>
      <c r="J60" s="106">
        <v>0</v>
      </c>
      <c r="K60" s="106">
        <v>0</v>
      </c>
      <c r="L60" s="92">
        <f t="shared" si="1"/>
        <v>1</v>
      </c>
      <c r="M60" s="106">
        <v>0</v>
      </c>
      <c r="N60" s="107">
        <v>0.5</v>
      </c>
      <c r="O60" s="106">
        <v>2</v>
      </c>
      <c r="P60" s="106">
        <v>1</v>
      </c>
    </row>
    <row r="61" spans="1:17" x14ac:dyDescent="0.55000000000000004">
      <c r="A61" s="81" t="s">
        <v>97</v>
      </c>
      <c r="B61" s="106">
        <f t="shared" si="22"/>
        <v>12</v>
      </c>
      <c r="C61" s="106">
        <v>7</v>
      </c>
      <c r="D61" s="106">
        <v>5</v>
      </c>
      <c r="E61" s="107">
        <f t="shared" si="0"/>
        <v>0.41666666666666669</v>
      </c>
      <c r="F61" s="106">
        <v>0</v>
      </c>
      <c r="G61" s="106">
        <v>3</v>
      </c>
      <c r="H61" s="106">
        <v>0</v>
      </c>
      <c r="I61" s="106">
        <v>0</v>
      </c>
      <c r="J61" s="106">
        <v>1</v>
      </c>
      <c r="K61" s="106">
        <v>0</v>
      </c>
      <c r="L61" s="92">
        <f t="shared" si="1"/>
        <v>4</v>
      </c>
      <c r="M61" s="106">
        <v>3</v>
      </c>
      <c r="N61" s="107">
        <f t="shared" si="2"/>
        <v>0.5714285714285714</v>
      </c>
      <c r="O61" s="106">
        <v>5</v>
      </c>
      <c r="P61" s="106">
        <v>0</v>
      </c>
    </row>
    <row r="62" spans="1:17" s="80" customFormat="1" x14ac:dyDescent="0.55000000000000004">
      <c r="A62" s="98" t="s">
        <v>252</v>
      </c>
      <c r="B62" s="115">
        <f>C62+D62</f>
        <v>216</v>
      </c>
      <c r="C62" s="115">
        <f>C48+C50+C54+C57+C61</f>
        <v>114</v>
      </c>
      <c r="D62" s="115">
        <f>D48+D50+D54+D57+D61</f>
        <v>102</v>
      </c>
      <c r="E62" s="109">
        <v>0.47599999999999998</v>
      </c>
      <c r="F62" s="115">
        <f>F48+F50+F54+F57+F61</f>
        <v>2</v>
      </c>
      <c r="G62" s="115">
        <f t="shared" ref="G62:J62" si="23">G48+G50+G54+G57+G61</f>
        <v>30</v>
      </c>
      <c r="H62" s="115">
        <f t="shared" si="23"/>
        <v>21</v>
      </c>
      <c r="I62" s="115">
        <f t="shared" si="23"/>
        <v>0</v>
      </c>
      <c r="J62" s="115">
        <f t="shared" si="23"/>
        <v>7</v>
      </c>
      <c r="K62" s="115">
        <f>K48+K50+K54+K57+K61</f>
        <v>2</v>
      </c>
      <c r="L62" s="127">
        <f t="shared" si="1"/>
        <v>62</v>
      </c>
      <c r="M62" s="115">
        <f>M48+M54+M50+M57+M61</f>
        <v>89</v>
      </c>
      <c r="N62" s="109">
        <f t="shared" si="2"/>
        <v>0.41059602649006621</v>
      </c>
      <c r="O62" s="115">
        <f t="shared" ref="O62:P62" si="24">O48+O54+O50+O57+O61</f>
        <v>56</v>
      </c>
      <c r="P62" s="115">
        <f t="shared" si="24"/>
        <v>9</v>
      </c>
      <c r="Q62" s="60"/>
    </row>
    <row r="63" spans="1:17" x14ac:dyDescent="0.55000000000000004">
      <c r="A63" s="81" t="s">
        <v>253</v>
      </c>
      <c r="B63" s="106">
        <v>18</v>
      </c>
      <c r="C63" s="106">
        <v>7</v>
      </c>
      <c r="D63" s="106">
        <v>11</v>
      </c>
      <c r="E63" s="107">
        <f t="shared" si="0"/>
        <v>0.61111111111111116</v>
      </c>
      <c r="F63" s="106">
        <v>0</v>
      </c>
      <c r="G63" s="106">
        <v>2</v>
      </c>
      <c r="H63" s="106">
        <v>1</v>
      </c>
      <c r="I63" s="106">
        <v>0</v>
      </c>
      <c r="J63" s="106">
        <v>0</v>
      </c>
      <c r="K63" s="106">
        <v>1</v>
      </c>
      <c r="L63" s="106">
        <f t="shared" si="1"/>
        <v>4</v>
      </c>
      <c r="M63" s="106">
        <v>10</v>
      </c>
      <c r="N63" s="107">
        <f t="shared" si="2"/>
        <v>0.2857142857142857</v>
      </c>
      <c r="O63" s="106">
        <v>4</v>
      </c>
      <c r="P63" s="106">
        <v>0</v>
      </c>
    </row>
    <row r="64" spans="1:17" x14ac:dyDescent="0.55000000000000004">
      <c r="A64" s="81" t="s">
        <v>254</v>
      </c>
      <c r="B64" s="106">
        <v>1</v>
      </c>
      <c r="C64" s="106">
        <v>0</v>
      </c>
      <c r="D64" s="106">
        <v>1</v>
      </c>
      <c r="E64" s="107">
        <f t="shared" si="0"/>
        <v>1</v>
      </c>
      <c r="F64" s="106"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f t="shared" si="1"/>
        <v>0</v>
      </c>
      <c r="M64" s="106">
        <v>1</v>
      </c>
      <c r="N64" s="107">
        <f t="shared" si="2"/>
        <v>0</v>
      </c>
      <c r="O64" s="106">
        <v>0</v>
      </c>
      <c r="P64" s="106">
        <v>0</v>
      </c>
    </row>
    <row r="65" spans="1:17" x14ac:dyDescent="0.55000000000000004">
      <c r="A65" s="81" t="s">
        <v>255</v>
      </c>
      <c r="B65" s="106">
        <v>1</v>
      </c>
      <c r="C65" s="106">
        <v>0</v>
      </c>
      <c r="D65" s="106">
        <v>1</v>
      </c>
      <c r="E65" s="107">
        <f t="shared" si="0"/>
        <v>1</v>
      </c>
      <c r="F65" s="106">
        <v>0</v>
      </c>
      <c r="G65" s="106">
        <v>0</v>
      </c>
      <c r="H65" s="106">
        <v>0</v>
      </c>
      <c r="I65" s="106">
        <v>0</v>
      </c>
      <c r="J65" s="106">
        <v>0</v>
      </c>
      <c r="K65" s="106">
        <v>0</v>
      </c>
      <c r="L65" s="106">
        <f t="shared" si="1"/>
        <v>0</v>
      </c>
      <c r="M65" s="106">
        <v>1</v>
      </c>
      <c r="N65" s="107">
        <f t="shared" si="2"/>
        <v>0</v>
      </c>
      <c r="O65" s="106">
        <v>0</v>
      </c>
      <c r="P65" s="106">
        <v>0</v>
      </c>
    </row>
    <row r="66" spans="1:17" x14ac:dyDescent="0.55000000000000004">
      <c r="A66" s="81" t="s">
        <v>256</v>
      </c>
      <c r="B66" s="106">
        <v>3</v>
      </c>
      <c r="C66" s="106">
        <v>3</v>
      </c>
      <c r="D66" s="106">
        <v>0</v>
      </c>
      <c r="E66" s="107">
        <f t="shared" si="0"/>
        <v>0</v>
      </c>
      <c r="F66" s="106">
        <v>0</v>
      </c>
      <c r="G66" s="106">
        <v>0</v>
      </c>
      <c r="H66" s="106">
        <v>1</v>
      </c>
      <c r="I66" s="106">
        <v>0</v>
      </c>
      <c r="J66" s="106">
        <v>0</v>
      </c>
      <c r="K66" s="106">
        <v>0</v>
      </c>
      <c r="L66" s="106">
        <f t="shared" si="1"/>
        <v>1</v>
      </c>
      <c r="M66" s="106">
        <v>2</v>
      </c>
      <c r="N66" s="107">
        <f t="shared" si="2"/>
        <v>0.33333333333333331</v>
      </c>
      <c r="O66" s="106">
        <v>0</v>
      </c>
      <c r="P66" s="106">
        <v>0</v>
      </c>
    </row>
    <row r="67" spans="1:17" x14ac:dyDescent="0.55000000000000004">
      <c r="A67" s="81" t="s">
        <v>103</v>
      </c>
      <c r="B67" s="106">
        <v>1</v>
      </c>
      <c r="C67" s="106">
        <v>1</v>
      </c>
      <c r="D67" s="106">
        <v>0</v>
      </c>
      <c r="E67" s="107">
        <f t="shared" si="0"/>
        <v>0</v>
      </c>
      <c r="F67" s="106">
        <v>0</v>
      </c>
      <c r="G67" s="106">
        <v>0</v>
      </c>
      <c r="H67" s="106">
        <v>0</v>
      </c>
      <c r="I67" s="106">
        <v>0</v>
      </c>
      <c r="J67" s="106">
        <v>0</v>
      </c>
      <c r="K67" s="106">
        <v>0</v>
      </c>
      <c r="L67" s="106">
        <f t="shared" si="1"/>
        <v>0</v>
      </c>
      <c r="M67" s="106">
        <v>1</v>
      </c>
      <c r="N67" s="107">
        <f t="shared" si="2"/>
        <v>0</v>
      </c>
      <c r="O67" s="106">
        <v>0</v>
      </c>
      <c r="P67" s="106">
        <v>0</v>
      </c>
    </row>
    <row r="68" spans="1:17" s="80" customFormat="1" x14ac:dyDescent="0.55000000000000004">
      <c r="A68" s="86" t="s">
        <v>50</v>
      </c>
      <c r="B68" s="115">
        <f>SUM(B63:B67)</f>
        <v>24</v>
      </c>
      <c r="C68" s="115">
        <f t="shared" ref="C68:P68" si="25">SUM(C63:C67)</f>
        <v>11</v>
      </c>
      <c r="D68" s="115">
        <f t="shared" si="25"/>
        <v>13</v>
      </c>
      <c r="E68" s="109">
        <f t="shared" si="0"/>
        <v>0.54166666666666663</v>
      </c>
      <c r="F68" s="115">
        <f t="shared" si="25"/>
        <v>0</v>
      </c>
      <c r="G68" s="115">
        <f t="shared" si="25"/>
        <v>2</v>
      </c>
      <c r="H68" s="115">
        <f t="shared" si="25"/>
        <v>2</v>
      </c>
      <c r="I68" s="115">
        <f t="shared" si="25"/>
        <v>0</v>
      </c>
      <c r="J68" s="115">
        <f t="shared" si="25"/>
        <v>0</v>
      </c>
      <c r="K68" s="115">
        <f t="shared" si="25"/>
        <v>1</v>
      </c>
      <c r="L68" s="110">
        <f t="shared" si="1"/>
        <v>5</v>
      </c>
      <c r="M68" s="115">
        <f t="shared" si="25"/>
        <v>15</v>
      </c>
      <c r="N68" s="109">
        <f t="shared" si="2"/>
        <v>0.25</v>
      </c>
      <c r="O68" s="115">
        <f t="shared" si="25"/>
        <v>4</v>
      </c>
      <c r="P68" s="115">
        <f t="shared" si="25"/>
        <v>0</v>
      </c>
      <c r="Q68" s="60"/>
    </row>
    <row r="69" spans="1:17" s="80" customFormat="1" x14ac:dyDescent="0.55000000000000004">
      <c r="A69" s="78" t="s">
        <v>104</v>
      </c>
      <c r="B69" s="111">
        <f>B47+B62+B68</f>
        <v>249</v>
      </c>
      <c r="C69" s="111">
        <f>C47+C62+C68</f>
        <v>129</v>
      </c>
      <c r="D69" s="111">
        <f>D47+D62+D68</f>
        <v>120</v>
      </c>
      <c r="E69" s="117">
        <f t="shared" si="0"/>
        <v>0.48192771084337349</v>
      </c>
      <c r="F69" s="111">
        <f t="shared" ref="F69:K69" si="26">F47+F62+F68</f>
        <v>2</v>
      </c>
      <c r="G69" s="111">
        <f t="shared" si="26"/>
        <v>34</v>
      </c>
      <c r="H69" s="111">
        <f t="shared" si="26"/>
        <v>23</v>
      </c>
      <c r="I69" s="111">
        <f t="shared" si="26"/>
        <v>0</v>
      </c>
      <c r="J69" s="111">
        <f t="shared" si="26"/>
        <v>7</v>
      </c>
      <c r="K69" s="111">
        <f t="shared" si="26"/>
        <v>3</v>
      </c>
      <c r="L69" s="111">
        <f t="shared" si="1"/>
        <v>69</v>
      </c>
      <c r="M69" s="111">
        <f>M47+M62+M68</f>
        <v>104</v>
      </c>
      <c r="N69" s="112">
        <f t="shared" si="2"/>
        <v>0.39884393063583817</v>
      </c>
      <c r="O69" s="111">
        <f>O47+O62+O68</f>
        <v>66</v>
      </c>
      <c r="P69" s="111">
        <f>P47+P62+P68</f>
        <v>10</v>
      </c>
      <c r="Q69" s="60"/>
    </row>
    <row r="70" spans="1:17" ht="18.3" x14ac:dyDescent="0.7">
      <c r="A70" s="99" t="s">
        <v>257</v>
      </c>
      <c r="E70" s="107"/>
      <c r="L70" s="106"/>
      <c r="N70" s="107"/>
    </row>
    <row r="71" spans="1:17" x14ac:dyDescent="0.55000000000000004">
      <c r="A71" s="81" t="s">
        <v>258</v>
      </c>
      <c r="B71" s="106">
        <f>C71+D71</f>
        <v>2</v>
      </c>
      <c r="C71" s="106">
        <v>0</v>
      </c>
      <c r="D71" s="106">
        <v>2</v>
      </c>
      <c r="E71" s="107">
        <f t="shared" si="0"/>
        <v>1</v>
      </c>
      <c r="F71" s="106">
        <v>0</v>
      </c>
      <c r="G71" s="106">
        <v>0</v>
      </c>
      <c r="H71" s="106">
        <v>0</v>
      </c>
      <c r="I71" s="106">
        <v>0</v>
      </c>
      <c r="J71" s="106">
        <v>0</v>
      </c>
      <c r="K71" s="106">
        <v>0</v>
      </c>
      <c r="L71" s="106">
        <f t="shared" si="1"/>
        <v>0</v>
      </c>
      <c r="M71" s="106">
        <v>2</v>
      </c>
      <c r="N71" s="107">
        <f t="shared" si="2"/>
        <v>0</v>
      </c>
      <c r="O71" s="106">
        <v>0</v>
      </c>
      <c r="P71" s="106">
        <v>0</v>
      </c>
    </row>
    <row r="72" spans="1:17" x14ac:dyDescent="0.55000000000000004">
      <c r="A72" s="81" t="s">
        <v>108</v>
      </c>
      <c r="B72" s="106">
        <f>C72+D72</f>
        <v>12</v>
      </c>
      <c r="C72" s="106">
        <v>1</v>
      </c>
      <c r="D72" s="106">
        <v>11</v>
      </c>
      <c r="E72" s="107">
        <f t="shared" si="0"/>
        <v>0.91666666666666663</v>
      </c>
      <c r="F72" s="106">
        <v>0</v>
      </c>
      <c r="G72" s="106">
        <v>2</v>
      </c>
      <c r="H72" s="106">
        <v>1</v>
      </c>
      <c r="I72" s="106">
        <v>0</v>
      </c>
      <c r="J72" s="106">
        <v>0</v>
      </c>
      <c r="K72" s="106">
        <v>0</v>
      </c>
      <c r="L72" s="106">
        <f t="shared" si="1"/>
        <v>3</v>
      </c>
      <c r="M72" s="106">
        <v>6</v>
      </c>
      <c r="N72" s="107">
        <f t="shared" si="2"/>
        <v>0.33333333333333331</v>
      </c>
      <c r="O72" s="106">
        <v>3</v>
      </c>
      <c r="P72" s="106">
        <v>0</v>
      </c>
    </row>
    <row r="73" spans="1:17" x14ac:dyDescent="0.55000000000000004">
      <c r="A73" s="8" t="s">
        <v>109</v>
      </c>
      <c r="B73" s="106">
        <f t="shared" ref="B73:B78" si="27">C73+D73</f>
        <v>1</v>
      </c>
      <c r="C73" s="106">
        <v>0</v>
      </c>
      <c r="D73" s="106">
        <v>1</v>
      </c>
      <c r="E73" s="107">
        <f t="shared" si="0"/>
        <v>1</v>
      </c>
      <c r="F73" s="106">
        <v>0</v>
      </c>
      <c r="G73" s="106">
        <v>0</v>
      </c>
      <c r="H73" s="106">
        <v>0</v>
      </c>
      <c r="I73" s="106">
        <v>0</v>
      </c>
      <c r="J73" s="106">
        <v>0</v>
      </c>
      <c r="K73" s="106">
        <v>0</v>
      </c>
      <c r="L73" s="106">
        <f t="shared" si="1"/>
        <v>0</v>
      </c>
      <c r="M73" s="106">
        <v>1</v>
      </c>
      <c r="N73" s="107">
        <f t="shared" si="2"/>
        <v>0</v>
      </c>
      <c r="O73" s="106">
        <v>0</v>
      </c>
      <c r="P73" s="106">
        <v>0</v>
      </c>
    </row>
    <row r="74" spans="1:17" x14ac:dyDescent="0.55000000000000004">
      <c r="A74" s="37" t="s">
        <v>110</v>
      </c>
      <c r="B74" s="106">
        <v>0</v>
      </c>
      <c r="C74" s="106">
        <v>0</v>
      </c>
      <c r="D74" s="106">
        <v>0</v>
      </c>
      <c r="E74" s="107">
        <v>0</v>
      </c>
      <c r="F74" s="106">
        <v>0</v>
      </c>
      <c r="G74" s="106">
        <v>0</v>
      </c>
      <c r="H74" s="106">
        <v>0</v>
      </c>
      <c r="I74" s="106">
        <v>0</v>
      </c>
      <c r="J74" s="106">
        <v>0</v>
      </c>
      <c r="K74" s="106">
        <v>0</v>
      </c>
      <c r="L74" s="106">
        <v>0</v>
      </c>
      <c r="M74" s="106">
        <v>0</v>
      </c>
      <c r="N74" s="107">
        <v>0</v>
      </c>
      <c r="O74" s="106">
        <v>0</v>
      </c>
      <c r="P74" s="106">
        <v>0</v>
      </c>
    </row>
    <row r="75" spans="1:17" x14ac:dyDescent="0.55000000000000004">
      <c r="A75" s="8" t="s">
        <v>111</v>
      </c>
      <c r="B75" s="106">
        <f t="shared" si="27"/>
        <v>4</v>
      </c>
      <c r="C75" s="106">
        <v>1</v>
      </c>
      <c r="D75" s="106">
        <v>3</v>
      </c>
      <c r="E75" s="107">
        <f t="shared" si="0"/>
        <v>0.75</v>
      </c>
      <c r="F75" s="106">
        <v>0</v>
      </c>
      <c r="G75" s="106">
        <v>1</v>
      </c>
      <c r="H75" s="106">
        <v>1</v>
      </c>
      <c r="I75" s="106">
        <v>0</v>
      </c>
      <c r="J75" s="106">
        <v>0</v>
      </c>
      <c r="K75" s="106">
        <v>0</v>
      </c>
      <c r="L75" s="106">
        <f t="shared" si="1"/>
        <v>2</v>
      </c>
      <c r="M75" s="106">
        <v>2</v>
      </c>
      <c r="N75" s="107">
        <f t="shared" si="2"/>
        <v>0.5</v>
      </c>
      <c r="O75" s="106">
        <v>0</v>
      </c>
      <c r="P75" s="106">
        <v>0</v>
      </c>
    </row>
    <row r="76" spans="1:17" x14ac:dyDescent="0.55000000000000004">
      <c r="A76" s="8" t="s">
        <v>112</v>
      </c>
      <c r="B76" s="106">
        <f t="shared" si="27"/>
        <v>6</v>
      </c>
      <c r="C76" s="106">
        <v>0</v>
      </c>
      <c r="D76" s="106">
        <v>6</v>
      </c>
      <c r="E76" s="107">
        <f t="shared" si="0"/>
        <v>1</v>
      </c>
      <c r="F76" s="106">
        <v>0</v>
      </c>
      <c r="G76" s="106">
        <v>0</v>
      </c>
      <c r="H76" s="106">
        <v>0</v>
      </c>
      <c r="I76" s="106">
        <v>0</v>
      </c>
      <c r="J76" s="106">
        <v>0</v>
      </c>
      <c r="K76" s="106">
        <v>0</v>
      </c>
      <c r="L76" s="106">
        <f t="shared" si="1"/>
        <v>0</v>
      </c>
      <c r="M76" s="106">
        <v>3</v>
      </c>
      <c r="N76" s="107">
        <f t="shared" si="2"/>
        <v>0</v>
      </c>
      <c r="O76" s="106">
        <v>3</v>
      </c>
      <c r="P76" s="106"/>
    </row>
    <row r="77" spans="1:17" x14ac:dyDescent="0.55000000000000004">
      <c r="A77" s="81" t="s">
        <v>113</v>
      </c>
      <c r="B77" s="106">
        <f t="shared" si="27"/>
        <v>4</v>
      </c>
      <c r="C77" s="106">
        <v>1</v>
      </c>
      <c r="D77" s="106">
        <v>3</v>
      </c>
      <c r="E77" s="107">
        <f t="shared" si="0"/>
        <v>0.75</v>
      </c>
      <c r="F77" s="106">
        <v>0</v>
      </c>
      <c r="G77" s="106">
        <v>0</v>
      </c>
      <c r="H77" s="106">
        <v>1</v>
      </c>
      <c r="I77" s="106">
        <v>1</v>
      </c>
      <c r="J77" s="106">
        <v>0</v>
      </c>
      <c r="K77" s="106">
        <v>0</v>
      </c>
      <c r="L77" s="106">
        <f t="shared" si="1"/>
        <v>2</v>
      </c>
      <c r="M77" s="106">
        <v>2</v>
      </c>
      <c r="N77" s="107">
        <f t="shared" si="2"/>
        <v>0.5</v>
      </c>
      <c r="O77" s="106">
        <v>0</v>
      </c>
      <c r="P77" s="106">
        <v>0</v>
      </c>
    </row>
    <row r="78" spans="1:17" x14ac:dyDescent="0.55000000000000004">
      <c r="A78" s="8" t="s">
        <v>114</v>
      </c>
      <c r="B78" s="106">
        <f t="shared" si="27"/>
        <v>4</v>
      </c>
      <c r="C78" s="106">
        <v>1</v>
      </c>
      <c r="D78" s="106">
        <v>3</v>
      </c>
      <c r="E78" s="107">
        <f t="shared" si="0"/>
        <v>0.75</v>
      </c>
      <c r="F78" s="106">
        <v>0</v>
      </c>
      <c r="G78" s="106">
        <v>0</v>
      </c>
      <c r="H78" s="106">
        <v>1</v>
      </c>
      <c r="I78" s="106">
        <v>1</v>
      </c>
      <c r="J78" s="106">
        <v>0</v>
      </c>
      <c r="K78" s="106">
        <v>0</v>
      </c>
      <c r="L78" s="106">
        <f t="shared" si="1"/>
        <v>2</v>
      </c>
      <c r="M78" s="106">
        <v>2</v>
      </c>
      <c r="N78" s="107">
        <f t="shared" si="2"/>
        <v>0.5</v>
      </c>
      <c r="O78" s="106">
        <v>0</v>
      </c>
      <c r="P78" s="106">
        <v>0</v>
      </c>
    </row>
    <row r="79" spans="1:17" s="80" customFormat="1" ht="14.25" customHeight="1" x14ac:dyDescent="0.55000000000000004">
      <c r="A79" s="98" t="s">
        <v>22</v>
      </c>
      <c r="B79" s="115">
        <f>B71+B72+B77</f>
        <v>18</v>
      </c>
      <c r="C79" s="115">
        <f>C71+C72+C77</f>
        <v>2</v>
      </c>
      <c r="D79" s="115">
        <f t="shared" ref="D79:P79" si="28">D71+D72+D77</f>
        <v>16</v>
      </c>
      <c r="E79" s="109">
        <f t="shared" si="0"/>
        <v>0.88888888888888884</v>
      </c>
      <c r="F79" s="115">
        <f t="shared" si="28"/>
        <v>0</v>
      </c>
      <c r="G79" s="115">
        <f t="shared" si="28"/>
        <v>2</v>
      </c>
      <c r="H79" s="115">
        <f t="shared" si="28"/>
        <v>2</v>
      </c>
      <c r="I79" s="115">
        <f t="shared" si="28"/>
        <v>1</v>
      </c>
      <c r="J79" s="115">
        <f t="shared" si="28"/>
        <v>0</v>
      </c>
      <c r="K79" s="115">
        <f t="shared" si="28"/>
        <v>0</v>
      </c>
      <c r="L79" s="110">
        <f t="shared" si="1"/>
        <v>5</v>
      </c>
      <c r="M79" s="115">
        <f t="shared" si="28"/>
        <v>10</v>
      </c>
      <c r="N79" s="109">
        <f t="shared" si="2"/>
        <v>0.33333333333333331</v>
      </c>
      <c r="O79" s="115">
        <f t="shared" si="28"/>
        <v>3</v>
      </c>
      <c r="P79" s="115">
        <f t="shared" si="28"/>
        <v>0</v>
      </c>
      <c r="Q79" s="60"/>
    </row>
    <row r="80" spans="1:17" x14ac:dyDescent="0.55000000000000004">
      <c r="A80" s="81" t="s">
        <v>259</v>
      </c>
      <c r="B80" s="106">
        <f>C80+D80</f>
        <v>8</v>
      </c>
      <c r="C80" s="106">
        <v>1</v>
      </c>
      <c r="D80" s="106">
        <v>7</v>
      </c>
      <c r="E80" s="118">
        <f t="shared" si="0"/>
        <v>0.875</v>
      </c>
      <c r="F80" s="106">
        <v>0</v>
      </c>
      <c r="G80" s="106">
        <v>0</v>
      </c>
      <c r="H80" s="106">
        <v>1</v>
      </c>
      <c r="I80" s="106">
        <v>0</v>
      </c>
      <c r="J80" s="106">
        <v>0</v>
      </c>
      <c r="K80" s="106">
        <v>0</v>
      </c>
      <c r="L80" s="106">
        <f t="shared" si="1"/>
        <v>1</v>
      </c>
      <c r="M80" s="106">
        <v>3</v>
      </c>
      <c r="N80" s="118">
        <f t="shared" si="2"/>
        <v>0.25</v>
      </c>
      <c r="O80" s="106">
        <v>3</v>
      </c>
      <c r="P80" s="106">
        <v>1</v>
      </c>
    </row>
    <row r="81" spans="1:17" x14ac:dyDescent="0.55000000000000004">
      <c r="A81" s="81" t="s">
        <v>115</v>
      </c>
      <c r="B81" s="106">
        <f>C81+D81</f>
        <v>40</v>
      </c>
      <c r="C81" s="106">
        <v>2</v>
      </c>
      <c r="D81" s="106">
        <v>38</v>
      </c>
      <c r="E81" s="118">
        <f t="shared" si="0"/>
        <v>0.95</v>
      </c>
      <c r="F81" s="106">
        <v>0</v>
      </c>
      <c r="G81" s="106">
        <v>6</v>
      </c>
      <c r="H81" s="106">
        <v>5</v>
      </c>
      <c r="I81" s="106">
        <v>1</v>
      </c>
      <c r="J81" s="106">
        <v>1</v>
      </c>
      <c r="K81" s="106">
        <v>2</v>
      </c>
      <c r="L81" s="106">
        <f t="shared" si="1"/>
        <v>15</v>
      </c>
      <c r="M81" s="106">
        <v>24</v>
      </c>
      <c r="N81" s="118">
        <f t="shared" si="2"/>
        <v>0.38461538461538464</v>
      </c>
      <c r="O81" s="106">
        <v>1</v>
      </c>
      <c r="P81" s="106">
        <v>0</v>
      </c>
    </row>
    <row r="82" spans="1:17" x14ac:dyDescent="0.55000000000000004">
      <c r="A82" s="102" t="s">
        <v>116</v>
      </c>
      <c r="B82" s="106">
        <f>C82+D82</f>
        <v>4</v>
      </c>
      <c r="C82" s="106">
        <v>0</v>
      </c>
      <c r="D82" s="106">
        <v>4</v>
      </c>
      <c r="E82" s="119">
        <f t="shared" si="0"/>
        <v>1</v>
      </c>
      <c r="F82" s="106">
        <v>0</v>
      </c>
      <c r="G82" s="106">
        <v>1</v>
      </c>
      <c r="H82" s="106">
        <v>0</v>
      </c>
      <c r="I82" s="106">
        <v>0</v>
      </c>
      <c r="J82" s="106">
        <v>0</v>
      </c>
      <c r="K82" s="106">
        <v>0</v>
      </c>
      <c r="L82" s="106">
        <f t="shared" si="1"/>
        <v>1</v>
      </c>
      <c r="M82" s="106">
        <v>3</v>
      </c>
      <c r="N82" s="118">
        <f t="shared" si="2"/>
        <v>0.25</v>
      </c>
      <c r="O82" s="106">
        <v>0</v>
      </c>
      <c r="P82" s="106">
        <v>0</v>
      </c>
    </row>
    <row r="83" spans="1:17" x14ac:dyDescent="0.55000000000000004">
      <c r="A83" s="8" t="s">
        <v>119</v>
      </c>
      <c r="B83" s="106">
        <f t="shared" ref="B83" si="29">C83+D83</f>
        <v>14</v>
      </c>
      <c r="C83" s="106">
        <v>1</v>
      </c>
      <c r="D83" s="106">
        <v>13</v>
      </c>
      <c r="E83" s="118">
        <f t="shared" si="0"/>
        <v>0.9285714285714286</v>
      </c>
      <c r="F83" s="106">
        <v>0</v>
      </c>
      <c r="G83" s="106">
        <v>1</v>
      </c>
      <c r="H83" s="106">
        <v>4</v>
      </c>
      <c r="I83" s="106">
        <v>1</v>
      </c>
      <c r="J83" s="106">
        <v>1</v>
      </c>
      <c r="K83" s="106">
        <v>0</v>
      </c>
      <c r="L83" s="106">
        <f t="shared" si="1"/>
        <v>7</v>
      </c>
      <c r="M83" s="106">
        <v>7</v>
      </c>
      <c r="N83" s="118">
        <f t="shared" si="2"/>
        <v>0.5</v>
      </c>
      <c r="O83" s="106">
        <v>0</v>
      </c>
      <c r="P83" s="106">
        <v>0</v>
      </c>
    </row>
    <row r="84" spans="1:17" x14ac:dyDescent="0.55000000000000004">
      <c r="A84" s="8" t="s">
        <v>118</v>
      </c>
      <c r="B84" s="106">
        <f>C84+D84</f>
        <v>35</v>
      </c>
      <c r="C84" s="106">
        <v>0</v>
      </c>
      <c r="D84" s="106">
        <v>35</v>
      </c>
      <c r="E84" s="118">
        <f>D84/B84</f>
        <v>1</v>
      </c>
      <c r="F84" s="106">
        <v>0</v>
      </c>
      <c r="G84" s="106">
        <v>6</v>
      </c>
      <c r="H84" s="106">
        <v>5</v>
      </c>
      <c r="I84" s="106">
        <v>0</v>
      </c>
      <c r="J84" s="106">
        <v>0</v>
      </c>
      <c r="K84" s="106">
        <v>3</v>
      </c>
      <c r="L84" s="106">
        <f>SUM(F84:K84)</f>
        <v>14</v>
      </c>
      <c r="M84" s="106">
        <v>21</v>
      </c>
      <c r="N84" s="118">
        <f>L84/(L84+M84)</f>
        <v>0.4</v>
      </c>
      <c r="O84" s="106">
        <v>0</v>
      </c>
      <c r="P84" s="106">
        <v>0</v>
      </c>
    </row>
    <row r="85" spans="1:17" s="80" customFormat="1" x14ac:dyDescent="0.55000000000000004">
      <c r="A85" s="86" t="s">
        <v>252</v>
      </c>
      <c r="B85" s="110">
        <f>B80+B81</f>
        <v>48</v>
      </c>
      <c r="C85" s="110">
        <f t="shared" ref="C85:P85" si="30">C80+C81</f>
        <v>3</v>
      </c>
      <c r="D85" s="110">
        <f t="shared" si="30"/>
        <v>45</v>
      </c>
      <c r="E85" s="109">
        <f>D85/B85</f>
        <v>0.9375</v>
      </c>
      <c r="F85" s="110">
        <f t="shared" si="30"/>
        <v>0</v>
      </c>
      <c r="G85" s="110">
        <f t="shared" si="30"/>
        <v>6</v>
      </c>
      <c r="H85" s="110">
        <f t="shared" si="30"/>
        <v>6</v>
      </c>
      <c r="I85" s="110">
        <f t="shared" si="30"/>
        <v>1</v>
      </c>
      <c r="J85" s="110">
        <f t="shared" si="30"/>
        <v>1</v>
      </c>
      <c r="K85" s="110">
        <f t="shared" si="30"/>
        <v>2</v>
      </c>
      <c r="L85" s="110">
        <f>SUM(F85:K85)</f>
        <v>16</v>
      </c>
      <c r="M85" s="110">
        <f t="shared" si="30"/>
        <v>27</v>
      </c>
      <c r="N85" s="109">
        <f>L85/(L85+M85)</f>
        <v>0.37209302325581395</v>
      </c>
      <c r="O85" s="110">
        <f t="shared" si="30"/>
        <v>4</v>
      </c>
      <c r="P85" s="110">
        <f t="shared" si="30"/>
        <v>1</v>
      </c>
      <c r="Q85" s="60"/>
    </row>
    <row r="86" spans="1:17" x14ac:dyDescent="0.55000000000000004">
      <c r="A86" s="81" t="s">
        <v>124</v>
      </c>
      <c r="B86" s="106">
        <v>36</v>
      </c>
      <c r="C86" s="106">
        <v>1</v>
      </c>
      <c r="D86" s="106">
        <v>35</v>
      </c>
      <c r="E86" s="107">
        <f t="shared" si="0"/>
        <v>0.97222222222222221</v>
      </c>
      <c r="F86" s="106">
        <v>0</v>
      </c>
      <c r="G86" s="106">
        <v>6</v>
      </c>
      <c r="H86" s="106">
        <v>6</v>
      </c>
      <c r="I86" s="106">
        <v>0</v>
      </c>
      <c r="J86" s="106">
        <v>3</v>
      </c>
      <c r="K86" s="106">
        <v>1</v>
      </c>
      <c r="L86" s="106">
        <f t="shared" si="1"/>
        <v>16</v>
      </c>
      <c r="M86" s="106">
        <v>19</v>
      </c>
      <c r="N86" s="107">
        <f t="shared" si="2"/>
        <v>0.45714285714285713</v>
      </c>
      <c r="O86" s="106">
        <v>0</v>
      </c>
      <c r="P86" s="106">
        <v>1</v>
      </c>
    </row>
    <row r="87" spans="1:17" x14ac:dyDescent="0.55000000000000004">
      <c r="A87" s="81" t="s">
        <v>126</v>
      </c>
      <c r="B87" s="106">
        <v>8</v>
      </c>
      <c r="C87" s="106">
        <v>1</v>
      </c>
      <c r="D87" s="106">
        <v>7</v>
      </c>
      <c r="E87" s="107">
        <f t="shared" si="0"/>
        <v>0.875</v>
      </c>
      <c r="F87" s="106">
        <v>0</v>
      </c>
      <c r="G87" s="106">
        <v>2</v>
      </c>
      <c r="H87" s="106">
        <v>2</v>
      </c>
      <c r="I87" s="106">
        <v>0</v>
      </c>
      <c r="J87" s="106">
        <v>0</v>
      </c>
      <c r="K87" s="106">
        <v>0</v>
      </c>
      <c r="L87" s="106">
        <f t="shared" si="1"/>
        <v>4</v>
      </c>
      <c r="M87" s="106">
        <v>4</v>
      </c>
      <c r="N87" s="107">
        <f t="shared" si="2"/>
        <v>0.5</v>
      </c>
      <c r="O87" s="106">
        <v>0</v>
      </c>
      <c r="P87" s="106">
        <v>0</v>
      </c>
    </row>
    <row r="88" spans="1:17" s="80" customFormat="1" x14ac:dyDescent="0.55000000000000004">
      <c r="A88" s="86" t="s">
        <v>50</v>
      </c>
      <c r="B88" s="110">
        <f>SUM(B86:B87)</f>
        <v>44</v>
      </c>
      <c r="C88" s="110">
        <f t="shared" ref="C88:P88" si="31">SUM(C86:C87)</f>
        <v>2</v>
      </c>
      <c r="D88" s="110">
        <f t="shared" si="31"/>
        <v>42</v>
      </c>
      <c r="E88" s="109">
        <f t="shared" si="0"/>
        <v>0.95454545454545459</v>
      </c>
      <c r="F88" s="110">
        <f t="shared" si="31"/>
        <v>0</v>
      </c>
      <c r="G88" s="110">
        <f t="shared" si="31"/>
        <v>8</v>
      </c>
      <c r="H88" s="110">
        <f t="shared" si="31"/>
        <v>8</v>
      </c>
      <c r="I88" s="110">
        <f t="shared" si="31"/>
        <v>0</v>
      </c>
      <c r="J88" s="110">
        <f t="shared" si="31"/>
        <v>3</v>
      </c>
      <c r="K88" s="110">
        <f t="shared" si="31"/>
        <v>1</v>
      </c>
      <c r="L88" s="110">
        <f t="shared" si="1"/>
        <v>20</v>
      </c>
      <c r="M88" s="110">
        <f t="shared" si="31"/>
        <v>23</v>
      </c>
      <c r="N88" s="109">
        <f t="shared" si="2"/>
        <v>0.46511627906976744</v>
      </c>
      <c r="O88" s="110">
        <f t="shared" si="31"/>
        <v>0</v>
      </c>
      <c r="P88" s="110">
        <f t="shared" si="31"/>
        <v>1</v>
      </c>
      <c r="Q88" s="60"/>
    </row>
    <row r="89" spans="1:17" s="80" customFormat="1" x14ac:dyDescent="0.55000000000000004">
      <c r="A89" s="78" t="s">
        <v>260</v>
      </c>
      <c r="B89" s="111">
        <f>B79+B85+B88</f>
        <v>110</v>
      </c>
      <c r="C89" s="111">
        <f>C79+C85+C88</f>
        <v>7</v>
      </c>
      <c r="D89" s="111">
        <f>D79+D85+D88</f>
        <v>103</v>
      </c>
      <c r="E89" s="117">
        <f t="shared" si="0"/>
        <v>0.9363636363636364</v>
      </c>
      <c r="F89" s="111">
        <f t="shared" ref="F89:K89" si="32">F79+F85+F88</f>
        <v>0</v>
      </c>
      <c r="G89" s="111">
        <f t="shared" si="32"/>
        <v>16</v>
      </c>
      <c r="H89" s="111">
        <f t="shared" si="32"/>
        <v>16</v>
      </c>
      <c r="I89" s="111">
        <f t="shared" si="32"/>
        <v>2</v>
      </c>
      <c r="J89" s="111">
        <f t="shared" si="32"/>
        <v>4</v>
      </c>
      <c r="K89" s="111">
        <f t="shared" si="32"/>
        <v>3</v>
      </c>
      <c r="L89" s="111">
        <f t="shared" si="1"/>
        <v>41</v>
      </c>
      <c r="M89" s="111">
        <f>M79+M85+M88</f>
        <v>60</v>
      </c>
      <c r="N89" s="117">
        <f t="shared" si="2"/>
        <v>0.40594059405940597</v>
      </c>
      <c r="O89" s="111">
        <f>O79+O85+O88</f>
        <v>7</v>
      </c>
      <c r="P89" s="111">
        <f>P79+P85+P88</f>
        <v>2</v>
      </c>
      <c r="Q89" s="60"/>
    </row>
    <row r="90" spans="1:17" ht="18.3" x14ac:dyDescent="0.7">
      <c r="A90" s="100" t="s">
        <v>128</v>
      </c>
      <c r="E90" s="107"/>
      <c r="L90" s="106"/>
      <c r="N90" s="107"/>
    </row>
    <row r="91" spans="1:17" x14ac:dyDescent="0.55000000000000004">
      <c r="A91" s="81" t="s">
        <v>261</v>
      </c>
      <c r="B91" s="106">
        <f>C91+D91</f>
        <v>8</v>
      </c>
      <c r="C91" s="106">
        <v>0</v>
      </c>
      <c r="D91" s="106">
        <v>8</v>
      </c>
      <c r="E91" s="107">
        <f t="shared" ref="E91:E178" si="33">D91/B91</f>
        <v>1</v>
      </c>
      <c r="F91" s="106">
        <v>0</v>
      </c>
      <c r="G91" s="106">
        <v>0</v>
      </c>
      <c r="H91" s="106">
        <v>0</v>
      </c>
      <c r="I91" s="106">
        <v>0</v>
      </c>
      <c r="J91" s="106">
        <v>1</v>
      </c>
      <c r="K91" s="106">
        <v>0</v>
      </c>
      <c r="L91" s="106">
        <f t="shared" ref="L91:L178" si="34">SUM(F91:K91)</f>
        <v>1</v>
      </c>
      <c r="M91" s="106">
        <v>6</v>
      </c>
      <c r="N91" s="107">
        <f t="shared" ref="N91:N178" si="35">L91/(L91+M91)</f>
        <v>0.14285714285714285</v>
      </c>
      <c r="O91" s="106">
        <v>1</v>
      </c>
      <c r="P91" s="106">
        <v>0</v>
      </c>
    </row>
    <row r="92" spans="1:17" x14ac:dyDescent="0.55000000000000004">
      <c r="A92" s="8" t="s">
        <v>262</v>
      </c>
      <c r="B92" s="106">
        <f t="shared" ref="B92:B104" si="36">C92+D92</f>
        <v>4</v>
      </c>
      <c r="C92" s="106">
        <v>0</v>
      </c>
      <c r="D92" s="106">
        <v>4</v>
      </c>
      <c r="E92" s="107">
        <f t="shared" si="33"/>
        <v>1</v>
      </c>
      <c r="F92" s="106">
        <v>0</v>
      </c>
      <c r="G92" s="106">
        <v>0</v>
      </c>
      <c r="H92" s="106">
        <v>0</v>
      </c>
      <c r="I92" s="106">
        <v>0</v>
      </c>
      <c r="J92" s="106">
        <v>1</v>
      </c>
      <c r="K92" s="106">
        <v>0</v>
      </c>
      <c r="L92" s="106">
        <f t="shared" si="34"/>
        <v>1</v>
      </c>
      <c r="M92" s="106">
        <v>2</v>
      </c>
      <c r="N92" s="107">
        <f t="shared" si="35"/>
        <v>0.33333333333333331</v>
      </c>
      <c r="O92" s="106">
        <v>1</v>
      </c>
      <c r="P92" s="106">
        <v>0</v>
      </c>
    </row>
    <row r="93" spans="1:17" x14ac:dyDescent="0.55000000000000004">
      <c r="A93" s="8" t="s">
        <v>263</v>
      </c>
      <c r="B93" s="106">
        <f t="shared" si="36"/>
        <v>4</v>
      </c>
      <c r="C93" s="106">
        <v>0</v>
      </c>
      <c r="D93" s="106">
        <v>4</v>
      </c>
      <c r="E93" s="107">
        <f t="shared" si="33"/>
        <v>1</v>
      </c>
      <c r="F93" s="106">
        <v>0</v>
      </c>
      <c r="G93" s="106">
        <v>0</v>
      </c>
      <c r="H93" s="106">
        <v>0</v>
      </c>
      <c r="I93" s="106">
        <v>0</v>
      </c>
      <c r="J93" s="106">
        <v>0</v>
      </c>
      <c r="K93" s="106">
        <v>0</v>
      </c>
      <c r="L93" s="106">
        <f t="shared" si="34"/>
        <v>0</v>
      </c>
      <c r="M93" s="106">
        <v>4</v>
      </c>
      <c r="N93" s="107">
        <f t="shared" si="35"/>
        <v>0</v>
      </c>
      <c r="O93" s="106">
        <v>0</v>
      </c>
      <c r="P93" s="106">
        <v>0</v>
      </c>
    </row>
    <row r="94" spans="1:17" x14ac:dyDescent="0.55000000000000004">
      <c r="A94" s="81" t="s">
        <v>264</v>
      </c>
      <c r="B94" s="106">
        <f t="shared" si="36"/>
        <v>3</v>
      </c>
      <c r="C94" s="106">
        <v>1</v>
      </c>
      <c r="D94" s="106">
        <v>2</v>
      </c>
      <c r="E94" s="107">
        <f t="shared" si="33"/>
        <v>0.66666666666666663</v>
      </c>
      <c r="F94" s="106">
        <v>0</v>
      </c>
      <c r="G94" s="106">
        <v>0</v>
      </c>
      <c r="H94" s="106">
        <v>0</v>
      </c>
      <c r="I94" s="106">
        <v>0</v>
      </c>
      <c r="J94" s="106">
        <v>0</v>
      </c>
      <c r="K94" s="106">
        <v>0</v>
      </c>
      <c r="L94" s="106">
        <f t="shared" si="34"/>
        <v>0</v>
      </c>
      <c r="M94" s="106">
        <v>3</v>
      </c>
      <c r="N94" s="107">
        <f t="shared" si="35"/>
        <v>0</v>
      </c>
      <c r="O94" s="106">
        <v>0</v>
      </c>
      <c r="P94" s="106">
        <v>0</v>
      </c>
    </row>
    <row r="95" spans="1:17" x14ac:dyDescent="0.55000000000000004">
      <c r="A95" s="102" t="s">
        <v>134</v>
      </c>
      <c r="B95" s="106">
        <f t="shared" si="36"/>
        <v>1</v>
      </c>
      <c r="C95" s="106">
        <v>0</v>
      </c>
      <c r="D95" s="106">
        <v>1</v>
      </c>
      <c r="E95" s="107">
        <f t="shared" si="33"/>
        <v>1</v>
      </c>
      <c r="F95" s="106">
        <v>0</v>
      </c>
      <c r="G95" s="106">
        <v>0</v>
      </c>
      <c r="H95" s="106">
        <v>0</v>
      </c>
      <c r="I95" s="106">
        <v>0</v>
      </c>
      <c r="J95" s="106">
        <v>0</v>
      </c>
      <c r="K95" s="106">
        <v>0</v>
      </c>
      <c r="L95" s="106">
        <f t="shared" si="34"/>
        <v>0</v>
      </c>
      <c r="M95" s="106">
        <v>1</v>
      </c>
      <c r="N95" s="107">
        <f t="shared" si="35"/>
        <v>0</v>
      </c>
      <c r="O95" s="106">
        <v>0</v>
      </c>
      <c r="P95" s="106">
        <v>0</v>
      </c>
    </row>
    <row r="96" spans="1:17" x14ac:dyDescent="0.55000000000000004">
      <c r="A96" s="102" t="s">
        <v>265</v>
      </c>
      <c r="B96" s="106">
        <f t="shared" si="36"/>
        <v>1</v>
      </c>
      <c r="C96" s="106">
        <v>1</v>
      </c>
      <c r="D96" s="106">
        <v>0</v>
      </c>
      <c r="E96" s="107">
        <f t="shared" si="33"/>
        <v>0</v>
      </c>
      <c r="F96" s="106">
        <v>0</v>
      </c>
      <c r="G96" s="106">
        <v>0</v>
      </c>
      <c r="H96" s="106">
        <v>1</v>
      </c>
      <c r="I96" s="106">
        <v>0</v>
      </c>
      <c r="J96" s="106">
        <v>0</v>
      </c>
      <c r="K96" s="106">
        <v>0</v>
      </c>
      <c r="L96" s="106">
        <f t="shared" si="34"/>
        <v>1</v>
      </c>
      <c r="M96" s="106">
        <v>0</v>
      </c>
      <c r="N96" s="107">
        <f t="shared" si="35"/>
        <v>1</v>
      </c>
      <c r="O96" s="106">
        <v>0</v>
      </c>
      <c r="P96" s="106">
        <v>0</v>
      </c>
    </row>
    <row r="97" spans="1:17" ht="12.75" customHeight="1" x14ac:dyDescent="0.55000000000000004">
      <c r="A97" s="84" t="s">
        <v>137</v>
      </c>
      <c r="B97" s="106">
        <f t="shared" si="36"/>
        <v>1</v>
      </c>
      <c r="C97" s="106">
        <v>1</v>
      </c>
      <c r="D97" s="106">
        <v>0</v>
      </c>
      <c r="E97" s="107">
        <f t="shared" si="33"/>
        <v>0</v>
      </c>
      <c r="F97" s="106">
        <v>0</v>
      </c>
      <c r="G97" s="106">
        <v>0</v>
      </c>
      <c r="H97" s="106">
        <v>0</v>
      </c>
      <c r="I97" s="106">
        <v>0</v>
      </c>
      <c r="J97" s="106">
        <v>0</v>
      </c>
      <c r="K97" s="106">
        <v>0</v>
      </c>
      <c r="L97" s="106">
        <f t="shared" si="34"/>
        <v>0</v>
      </c>
      <c r="M97" s="106">
        <v>0</v>
      </c>
      <c r="N97" s="107" t="e">
        <f t="shared" si="35"/>
        <v>#DIV/0!</v>
      </c>
      <c r="O97" s="106">
        <v>1</v>
      </c>
      <c r="P97" s="106">
        <v>0</v>
      </c>
    </row>
    <row r="98" spans="1:17" ht="12.75" customHeight="1" x14ac:dyDescent="0.55000000000000004">
      <c r="A98" s="102" t="s">
        <v>138</v>
      </c>
      <c r="B98" s="106">
        <f t="shared" si="36"/>
        <v>1</v>
      </c>
      <c r="C98" s="106">
        <v>0</v>
      </c>
      <c r="D98" s="106">
        <v>1</v>
      </c>
      <c r="E98" s="107">
        <f t="shared" si="33"/>
        <v>1</v>
      </c>
      <c r="F98" s="106">
        <v>0</v>
      </c>
      <c r="G98" s="106">
        <v>0</v>
      </c>
      <c r="H98" s="106">
        <v>1</v>
      </c>
      <c r="I98" s="106">
        <v>0</v>
      </c>
      <c r="J98" s="106">
        <v>0</v>
      </c>
      <c r="K98" s="106">
        <v>0</v>
      </c>
      <c r="L98" s="106">
        <f t="shared" si="34"/>
        <v>1</v>
      </c>
      <c r="M98" s="106">
        <v>0</v>
      </c>
      <c r="N98" s="107">
        <f t="shared" si="35"/>
        <v>1</v>
      </c>
      <c r="O98" s="106">
        <v>0</v>
      </c>
      <c r="P98" s="106">
        <v>0</v>
      </c>
    </row>
    <row r="99" spans="1:17" ht="12.75" customHeight="1" x14ac:dyDescent="0.55000000000000004">
      <c r="A99" s="102" t="s">
        <v>139</v>
      </c>
      <c r="B99" s="106">
        <f t="shared" si="36"/>
        <v>4</v>
      </c>
      <c r="C99" s="106">
        <v>0</v>
      </c>
      <c r="D99" s="106">
        <v>4</v>
      </c>
      <c r="E99" s="107">
        <f t="shared" si="33"/>
        <v>1</v>
      </c>
      <c r="F99" s="106">
        <v>0</v>
      </c>
      <c r="G99" s="106">
        <v>0</v>
      </c>
      <c r="H99" s="106">
        <v>0</v>
      </c>
      <c r="I99" s="106">
        <v>0</v>
      </c>
      <c r="J99" s="106">
        <v>1</v>
      </c>
      <c r="K99" s="106">
        <v>0</v>
      </c>
      <c r="L99" s="106">
        <f t="shared" si="34"/>
        <v>1</v>
      </c>
      <c r="M99" s="106">
        <v>2</v>
      </c>
      <c r="N99" s="107">
        <f t="shared" si="35"/>
        <v>0.33333333333333331</v>
      </c>
      <c r="O99" s="106">
        <v>1</v>
      </c>
      <c r="P99" s="106">
        <v>0</v>
      </c>
    </row>
    <row r="100" spans="1:17" ht="12.75" customHeight="1" x14ac:dyDescent="0.55000000000000004">
      <c r="A100" s="102" t="s">
        <v>140</v>
      </c>
      <c r="B100" s="106">
        <f t="shared" si="36"/>
        <v>1</v>
      </c>
      <c r="C100" s="106">
        <v>0</v>
      </c>
      <c r="D100" s="106">
        <v>1</v>
      </c>
      <c r="E100" s="107">
        <f t="shared" si="33"/>
        <v>1</v>
      </c>
      <c r="F100" s="106">
        <v>0</v>
      </c>
      <c r="G100" s="106">
        <v>0</v>
      </c>
      <c r="H100" s="106">
        <v>1</v>
      </c>
      <c r="I100" s="106">
        <v>0</v>
      </c>
      <c r="J100" s="106">
        <v>0</v>
      </c>
      <c r="K100" s="106">
        <v>0</v>
      </c>
      <c r="L100" s="106">
        <f t="shared" si="34"/>
        <v>1</v>
      </c>
      <c r="M100" s="106">
        <v>0</v>
      </c>
      <c r="N100" s="107">
        <f t="shared" si="35"/>
        <v>1</v>
      </c>
      <c r="O100" s="106">
        <v>0</v>
      </c>
      <c r="P100" s="106"/>
    </row>
    <row r="101" spans="1:17" x14ac:dyDescent="0.55000000000000004">
      <c r="A101" s="81" t="s">
        <v>135</v>
      </c>
      <c r="B101" s="106">
        <f t="shared" si="36"/>
        <v>1</v>
      </c>
      <c r="C101" s="106">
        <v>1</v>
      </c>
      <c r="D101" s="106">
        <v>0</v>
      </c>
      <c r="E101" s="107">
        <f t="shared" si="33"/>
        <v>0</v>
      </c>
      <c r="F101" s="106">
        <v>0</v>
      </c>
      <c r="G101" s="106">
        <v>0</v>
      </c>
      <c r="H101" s="106">
        <v>1</v>
      </c>
      <c r="I101" s="106">
        <v>0</v>
      </c>
      <c r="J101" s="106">
        <v>0</v>
      </c>
      <c r="K101" s="106">
        <v>0</v>
      </c>
      <c r="L101" s="106">
        <f t="shared" si="34"/>
        <v>1</v>
      </c>
      <c r="M101" s="106">
        <v>0</v>
      </c>
      <c r="N101" s="107">
        <f t="shared" si="35"/>
        <v>1</v>
      </c>
      <c r="O101" s="106">
        <v>0</v>
      </c>
      <c r="P101" s="106">
        <v>0</v>
      </c>
    </row>
    <row r="102" spans="1:17" ht="15.75" customHeight="1" x14ac:dyDescent="0.55000000000000004">
      <c r="A102" s="81" t="s">
        <v>141</v>
      </c>
      <c r="B102" s="106">
        <f t="shared" si="36"/>
        <v>1</v>
      </c>
      <c r="C102" s="106">
        <v>0</v>
      </c>
      <c r="D102" s="106">
        <v>1</v>
      </c>
      <c r="E102" s="107">
        <f t="shared" si="33"/>
        <v>1</v>
      </c>
      <c r="F102" s="106">
        <v>0</v>
      </c>
      <c r="G102" s="106">
        <v>0</v>
      </c>
      <c r="H102" s="106">
        <v>0</v>
      </c>
      <c r="I102" s="106">
        <v>0</v>
      </c>
      <c r="J102" s="106">
        <v>0</v>
      </c>
      <c r="K102" s="106">
        <v>0</v>
      </c>
      <c r="L102" s="106">
        <f t="shared" si="34"/>
        <v>0</v>
      </c>
      <c r="M102" s="106">
        <v>1</v>
      </c>
      <c r="N102" s="107">
        <f t="shared" si="35"/>
        <v>0</v>
      </c>
      <c r="O102" s="106">
        <v>0</v>
      </c>
      <c r="P102" s="106">
        <v>0</v>
      </c>
    </row>
    <row r="103" spans="1:17" x14ac:dyDescent="0.55000000000000004">
      <c r="A103" s="81" t="s">
        <v>142</v>
      </c>
      <c r="B103" s="106">
        <f t="shared" si="36"/>
        <v>4</v>
      </c>
      <c r="C103" s="106">
        <v>4</v>
      </c>
      <c r="D103" s="106">
        <v>0</v>
      </c>
      <c r="E103" s="107">
        <f t="shared" si="33"/>
        <v>0</v>
      </c>
      <c r="F103" s="106">
        <v>0</v>
      </c>
      <c r="G103" s="106">
        <v>0</v>
      </c>
      <c r="H103" s="106">
        <v>2</v>
      </c>
      <c r="I103" s="106">
        <v>0</v>
      </c>
      <c r="J103" s="106">
        <v>0</v>
      </c>
      <c r="K103" s="106">
        <v>0</v>
      </c>
      <c r="L103" s="106">
        <f t="shared" si="34"/>
        <v>2</v>
      </c>
      <c r="M103" s="106">
        <v>2</v>
      </c>
      <c r="N103" s="107">
        <f t="shared" si="35"/>
        <v>0.5</v>
      </c>
      <c r="O103" s="106">
        <v>0</v>
      </c>
      <c r="P103" s="106">
        <v>0</v>
      </c>
    </row>
    <row r="104" spans="1:17" x14ac:dyDescent="0.55000000000000004">
      <c r="A104" s="81" t="s">
        <v>266</v>
      </c>
      <c r="B104" s="106">
        <f t="shared" si="36"/>
        <v>11</v>
      </c>
      <c r="C104" s="106">
        <v>1</v>
      </c>
      <c r="D104" s="106">
        <v>10</v>
      </c>
      <c r="E104" s="107">
        <f t="shared" si="33"/>
        <v>0.90909090909090906</v>
      </c>
      <c r="F104" s="106">
        <v>0</v>
      </c>
      <c r="G104" s="106">
        <v>0</v>
      </c>
      <c r="H104" s="106">
        <v>0</v>
      </c>
      <c r="I104" s="106">
        <v>0</v>
      </c>
      <c r="J104" s="106">
        <v>1</v>
      </c>
      <c r="K104" s="106">
        <v>0</v>
      </c>
      <c r="L104" s="106">
        <f t="shared" si="34"/>
        <v>1</v>
      </c>
      <c r="M104" s="106">
        <v>9</v>
      </c>
      <c r="N104" s="107">
        <f t="shared" si="35"/>
        <v>0.1</v>
      </c>
      <c r="O104" s="106">
        <v>1</v>
      </c>
      <c r="P104" s="106">
        <v>0</v>
      </c>
    </row>
    <row r="105" spans="1:17" s="80" customFormat="1" x14ac:dyDescent="0.55000000000000004">
      <c r="A105" s="98" t="s">
        <v>22</v>
      </c>
      <c r="B105" s="115">
        <f>C105+D105</f>
        <v>29</v>
      </c>
      <c r="C105" s="115">
        <f>C91+C94+C97+C101+C102+C103+C104</f>
        <v>8</v>
      </c>
      <c r="D105" s="115">
        <f>D91+D94+D97+D101+D102+D103+D104</f>
        <v>21</v>
      </c>
      <c r="E105" s="120">
        <f t="shared" si="33"/>
        <v>0.72413793103448276</v>
      </c>
      <c r="F105" s="115">
        <f t="shared" ref="F105:K105" si="37">F91+F94+F97+F101+F102+F103+F104</f>
        <v>0</v>
      </c>
      <c r="G105" s="115">
        <f t="shared" si="37"/>
        <v>0</v>
      </c>
      <c r="H105" s="115">
        <f t="shared" si="37"/>
        <v>3</v>
      </c>
      <c r="I105" s="115">
        <f t="shared" si="37"/>
        <v>0</v>
      </c>
      <c r="J105" s="115">
        <f t="shared" si="37"/>
        <v>2</v>
      </c>
      <c r="K105" s="115">
        <f t="shared" si="37"/>
        <v>0</v>
      </c>
      <c r="L105" s="121">
        <f t="shared" si="34"/>
        <v>5</v>
      </c>
      <c r="M105" s="115">
        <f>M91+M94+M97+M101+M102+M103+M104</f>
        <v>21</v>
      </c>
      <c r="N105" s="120">
        <f t="shared" si="35"/>
        <v>0.19230769230769232</v>
      </c>
      <c r="O105" s="115">
        <f>O91+O94+O97+O101+O102+O103+O104</f>
        <v>3</v>
      </c>
      <c r="P105" s="115">
        <f>P91+P94+P97+P101+P102+P103+P104</f>
        <v>0</v>
      </c>
      <c r="Q105" s="60"/>
    </row>
    <row r="106" spans="1:17" x14ac:dyDescent="0.55000000000000004">
      <c r="A106" s="81" t="s">
        <v>267</v>
      </c>
      <c r="B106" s="106">
        <f>C106+D106</f>
        <v>26</v>
      </c>
      <c r="C106" s="106">
        <v>3</v>
      </c>
      <c r="D106" s="106">
        <v>23</v>
      </c>
      <c r="E106" s="107">
        <f t="shared" si="33"/>
        <v>0.88461538461538458</v>
      </c>
      <c r="F106" s="106">
        <v>0</v>
      </c>
      <c r="G106" s="106">
        <v>1</v>
      </c>
      <c r="H106" s="106">
        <v>1</v>
      </c>
      <c r="I106" s="106">
        <v>0</v>
      </c>
      <c r="J106" s="106">
        <v>1</v>
      </c>
      <c r="K106" s="106">
        <v>1</v>
      </c>
      <c r="L106" s="106">
        <f t="shared" si="34"/>
        <v>4</v>
      </c>
      <c r="M106" s="106">
        <v>20</v>
      </c>
      <c r="N106" s="107">
        <f t="shared" si="35"/>
        <v>0.16666666666666666</v>
      </c>
      <c r="O106" s="106">
        <v>0</v>
      </c>
      <c r="P106" s="106">
        <v>2</v>
      </c>
    </row>
    <row r="107" spans="1:17" x14ac:dyDescent="0.55000000000000004">
      <c r="A107" s="81" t="s">
        <v>147</v>
      </c>
      <c r="B107" s="106">
        <f t="shared" ref="B107:B134" si="38">C107+D107</f>
        <v>7</v>
      </c>
      <c r="C107" s="106">
        <v>0</v>
      </c>
      <c r="D107" s="106">
        <v>7</v>
      </c>
      <c r="E107" s="107">
        <f t="shared" si="33"/>
        <v>1</v>
      </c>
      <c r="F107" s="106">
        <v>0</v>
      </c>
      <c r="G107" s="106">
        <v>0</v>
      </c>
      <c r="H107" s="106">
        <v>2</v>
      </c>
      <c r="I107" s="106">
        <v>0</v>
      </c>
      <c r="J107" s="106">
        <v>0</v>
      </c>
      <c r="K107" s="106">
        <v>0</v>
      </c>
      <c r="L107" s="106">
        <f t="shared" si="34"/>
        <v>2</v>
      </c>
      <c r="M107" s="106">
        <v>3</v>
      </c>
      <c r="N107" s="107">
        <f t="shared" si="35"/>
        <v>0.4</v>
      </c>
      <c r="O107" s="106">
        <v>1</v>
      </c>
      <c r="P107" s="106">
        <v>1</v>
      </c>
    </row>
    <row r="108" spans="1:17" x14ac:dyDescent="0.55000000000000004">
      <c r="A108" s="18" t="s">
        <v>148</v>
      </c>
      <c r="B108" s="106">
        <v>1</v>
      </c>
      <c r="C108" s="106">
        <v>0</v>
      </c>
      <c r="D108" s="106">
        <v>1</v>
      </c>
      <c r="E108" s="107">
        <v>1</v>
      </c>
      <c r="F108" s="106">
        <v>0</v>
      </c>
      <c r="G108" s="106">
        <v>0</v>
      </c>
      <c r="H108" s="106">
        <v>0</v>
      </c>
      <c r="I108" s="106">
        <v>0</v>
      </c>
      <c r="J108" s="106">
        <v>0</v>
      </c>
      <c r="K108" s="106">
        <v>0</v>
      </c>
      <c r="L108" s="106">
        <v>0</v>
      </c>
      <c r="M108" s="106">
        <v>1</v>
      </c>
      <c r="N108" s="107">
        <v>0</v>
      </c>
      <c r="O108" s="106">
        <v>0</v>
      </c>
      <c r="P108" s="106">
        <v>0</v>
      </c>
    </row>
    <row r="109" spans="1:17" x14ac:dyDescent="0.55000000000000004">
      <c r="A109" s="81" t="s">
        <v>149</v>
      </c>
      <c r="B109" s="106">
        <f t="shared" si="38"/>
        <v>9</v>
      </c>
      <c r="C109" s="106">
        <v>4</v>
      </c>
      <c r="D109" s="106">
        <v>5</v>
      </c>
      <c r="E109" s="107">
        <f t="shared" si="33"/>
        <v>0.55555555555555558</v>
      </c>
      <c r="F109" s="106">
        <v>0</v>
      </c>
      <c r="G109" s="106">
        <v>0</v>
      </c>
      <c r="H109" s="106">
        <v>2</v>
      </c>
      <c r="I109" s="106">
        <v>0</v>
      </c>
      <c r="J109" s="106">
        <v>1</v>
      </c>
      <c r="K109" s="106">
        <v>0</v>
      </c>
      <c r="L109" s="106">
        <f t="shared" si="34"/>
        <v>3</v>
      </c>
      <c r="M109" s="106">
        <v>6</v>
      </c>
      <c r="N109" s="107">
        <f t="shared" si="35"/>
        <v>0.33333333333333331</v>
      </c>
      <c r="O109" s="106">
        <v>0</v>
      </c>
      <c r="P109" s="106">
        <v>0</v>
      </c>
    </row>
    <row r="110" spans="1:17" x14ac:dyDescent="0.55000000000000004">
      <c r="A110" s="81" t="s">
        <v>150</v>
      </c>
      <c r="B110" s="106">
        <f t="shared" si="38"/>
        <v>138</v>
      </c>
      <c r="C110" s="106">
        <v>56</v>
      </c>
      <c r="D110" s="106">
        <v>82</v>
      </c>
      <c r="E110" s="107">
        <f t="shared" si="33"/>
        <v>0.59420289855072461</v>
      </c>
      <c r="F110" s="106">
        <v>1</v>
      </c>
      <c r="G110" s="106">
        <v>8</v>
      </c>
      <c r="H110" s="106">
        <v>31</v>
      </c>
      <c r="I110" s="106">
        <v>2</v>
      </c>
      <c r="J110" s="106">
        <v>19</v>
      </c>
      <c r="K110" s="106">
        <v>4</v>
      </c>
      <c r="L110" s="106">
        <f t="shared" si="34"/>
        <v>65</v>
      </c>
      <c r="M110" s="106">
        <v>69</v>
      </c>
      <c r="N110" s="107">
        <f t="shared" si="35"/>
        <v>0.48507462686567165</v>
      </c>
      <c r="O110" s="106">
        <v>4</v>
      </c>
      <c r="P110" s="106">
        <v>0</v>
      </c>
    </row>
    <row r="111" spans="1:17" x14ac:dyDescent="0.55000000000000004">
      <c r="A111" s="8" t="s">
        <v>151</v>
      </c>
      <c r="B111" s="106">
        <v>19</v>
      </c>
      <c r="C111" s="106">
        <v>7</v>
      </c>
      <c r="D111" s="106">
        <v>12</v>
      </c>
      <c r="E111" s="107">
        <v>0.63200000000000001</v>
      </c>
      <c r="F111" s="106">
        <v>0</v>
      </c>
      <c r="G111" s="106">
        <v>2</v>
      </c>
      <c r="H111" s="106">
        <v>5</v>
      </c>
      <c r="I111" s="106">
        <v>0</v>
      </c>
      <c r="J111" s="106">
        <v>3</v>
      </c>
      <c r="K111" s="106">
        <v>3</v>
      </c>
      <c r="L111" s="106">
        <v>3</v>
      </c>
      <c r="M111" s="106">
        <v>6</v>
      </c>
      <c r="N111" s="107">
        <v>0.68400000000000005</v>
      </c>
      <c r="O111" s="106">
        <v>0</v>
      </c>
      <c r="P111" s="106">
        <v>0</v>
      </c>
    </row>
    <row r="112" spans="1:17" x14ac:dyDescent="0.55000000000000004">
      <c r="A112" s="8" t="s">
        <v>152</v>
      </c>
      <c r="B112" s="106">
        <f t="shared" si="38"/>
        <v>0</v>
      </c>
      <c r="C112" s="106">
        <v>0</v>
      </c>
      <c r="D112" s="106">
        <v>0</v>
      </c>
      <c r="E112" s="107" t="e">
        <f t="shared" si="33"/>
        <v>#DIV/0!</v>
      </c>
      <c r="F112" s="106">
        <v>0</v>
      </c>
      <c r="G112" s="106">
        <v>0</v>
      </c>
      <c r="H112" s="106">
        <v>0</v>
      </c>
      <c r="I112" s="106">
        <v>0</v>
      </c>
      <c r="J112" s="106">
        <v>0</v>
      </c>
      <c r="K112" s="106">
        <v>0</v>
      </c>
      <c r="L112" s="106">
        <f t="shared" si="34"/>
        <v>0</v>
      </c>
      <c r="M112" s="106">
        <v>0</v>
      </c>
      <c r="N112" s="107" t="e">
        <f t="shared" si="35"/>
        <v>#DIV/0!</v>
      </c>
      <c r="O112" s="106">
        <v>0</v>
      </c>
      <c r="P112" s="106">
        <v>0</v>
      </c>
    </row>
    <row r="113" spans="1:16" x14ac:dyDescent="0.55000000000000004">
      <c r="A113" s="8" t="s">
        <v>268</v>
      </c>
      <c r="B113" s="106">
        <v>18</v>
      </c>
      <c r="C113" s="106">
        <v>2</v>
      </c>
      <c r="D113" s="106">
        <v>16</v>
      </c>
      <c r="E113" s="107">
        <f t="shared" si="33"/>
        <v>0.88888888888888884</v>
      </c>
      <c r="F113" s="106">
        <v>0</v>
      </c>
      <c r="G113" s="106">
        <v>0</v>
      </c>
      <c r="H113" s="106">
        <v>4</v>
      </c>
      <c r="I113" s="106">
        <v>0</v>
      </c>
      <c r="J113" s="106">
        <v>4</v>
      </c>
      <c r="K113" s="106">
        <v>0</v>
      </c>
      <c r="L113" s="106">
        <v>0</v>
      </c>
      <c r="M113" s="106">
        <v>10</v>
      </c>
      <c r="N113" s="107">
        <v>0.44400000000000001</v>
      </c>
      <c r="O113" s="106">
        <v>0</v>
      </c>
      <c r="P113" s="106">
        <v>0</v>
      </c>
    </row>
    <row r="114" spans="1:16" x14ac:dyDescent="0.55000000000000004">
      <c r="A114" s="8" t="s">
        <v>269</v>
      </c>
      <c r="B114" s="106">
        <f t="shared" si="38"/>
        <v>0</v>
      </c>
      <c r="C114" s="106">
        <v>0</v>
      </c>
      <c r="D114" s="106">
        <v>0</v>
      </c>
      <c r="E114" s="107" t="e">
        <f t="shared" si="33"/>
        <v>#DIV/0!</v>
      </c>
      <c r="F114" s="106">
        <v>0</v>
      </c>
      <c r="G114" s="106">
        <v>0</v>
      </c>
      <c r="H114" s="106">
        <v>0</v>
      </c>
      <c r="I114" s="106">
        <v>0</v>
      </c>
      <c r="J114" s="106">
        <v>0</v>
      </c>
      <c r="K114" s="106">
        <v>0</v>
      </c>
      <c r="L114" s="106">
        <f t="shared" si="34"/>
        <v>0</v>
      </c>
      <c r="M114" s="106"/>
      <c r="N114" s="107" t="e">
        <f t="shared" si="35"/>
        <v>#DIV/0!</v>
      </c>
      <c r="O114" s="106">
        <v>0</v>
      </c>
      <c r="P114" s="106">
        <v>0</v>
      </c>
    </row>
    <row r="115" spans="1:16" x14ac:dyDescent="0.55000000000000004">
      <c r="A115" s="104" t="s">
        <v>154</v>
      </c>
      <c r="B115" s="106">
        <f t="shared" si="38"/>
        <v>14</v>
      </c>
      <c r="C115" s="106">
        <v>5</v>
      </c>
      <c r="D115" s="106">
        <v>9</v>
      </c>
      <c r="E115" s="107">
        <f t="shared" si="33"/>
        <v>0.6428571428571429</v>
      </c>
      <c r="F115" s="106">
        <v>0</v>
      </c>
      <c r="G115" s="106">
        <v>0</v>
      </c>
      <c r="H115" s="106">
        <v>2</v>
      </c>
      <c r="I115" s="106">
        <v>0</v>
      </c>
      <c r="J115" s="106">
        <v>1</v>
      </c>
      <c r="K115" s="106">
        <v>0</v>
      </c>
      <c r="L115" s="106">
        <f t="shared" si="34"/>
        <v>3</v>
      </c>
      <c r="M115" s="106">
        <v>10</v>
      </c>
      <c r="N115" s="107">
        <f t="shared" si="35"/>
        <v>0.23076923076923078</v>
      </c>
      <c r="O115" s="106">
        <v>1</v>
      </c>
      <c r="P115" s="106">
        <v>0</v>
      </c>
    </row>
    <row r="116" spans="1:16" x14ac:dyDescent="0.55000000000000004">
      <c r="A116" s="8" t="s">
        <v>155</v>
      </c>
      <c r="B116" s="106">
        <v>27</v>
      </c>
      <c r="C116" s="106">
        <v>15</v>
      </c>
      <c r="D116" s="106">
        <v>12</v>
      </c>
      <c r="E116" s="107">
        <f t="shared" si="33"/>
        <v>0.44444444444444442</v>
      </c>
      <c r="F116" s="106">
        <v>1</v>
      </c>
      <c r="G116" s="106">
        <v>0</v>
      </c>
      <c r="H116" s="106">
        <v>4</v>
      </c>
      <c r="I116" s="106">
        <v>1</v>
      </c>
      <c r="J116" s="106">
        <v>2</v>
      </c>
      <c r="K116" s="106">
        <v>0</v>
      </c>
      <c r="L116" s="106">
        <f t="shared" si="34"/>
        <v>8</v>
      </c>
      <c r="M116" s="106">
        <v>18</v>
      </c>
      <c r="N116" s="107">
        <f t="shared" si="35"/>
        <v>0.30769230769230771</v>
      </c>
      <c r="O116" s="106">
        <v>1</v>
      </c>
      <c r="P116" s="106">
        <v>0</v>
      </c>
    </row>
    <row r="117" spans="1:16" x14ac:dyDescent="0.55000000000000004">
      <c r="A117" s="8" t="s">
        <v>156</v>
      </c>
      <c r="B117" s="106">
        <f t="shared" si="38"/>
        <v>0</v>
      </c>
      <c r="C117" s="106">
        <v>0</v>
      </c>
      <c r="D117" s="106">
        <v>0</v>
      </c>
      <c r="E117" s="107" t="e">
        <f t="shared" si="33"/>
        <v>#DIV/0!</v>
      </c>
      <c r="F117" s="106">
        <v>0</v>
      </c>
      <c r="G117" s="106">
        <v>0</v>
      </c>
      <c r="H117" s="106">
        <v>0</v>
      </c>
      <c r="I117" s="106">
        <v>0</v>
      </c>
      <c r="J117" s="106">
        <v>0</v>
      </c>
      <c r="K117" s="106">
        <v>0</v>
      </c>
      <c r="L117" s="106">
        <f t="shared" si="34"/>
        <v>0</v>
      </c>
      <c r="M117" s="106">
        <v>0</v>
      </c>
      <c r="N117" s="107" t="e">
        <f t="shared" si="35"/>
        <v>#DIV/0!</v>
      </c>
      <c r="O117" s="106">
        <v>0</v>
      </c>
      <c r="P117" s="106">
        <v>0</v>
      </c>
    </row>
    <row r="118" spans="1:16" x14ac:dyDescent="0.55000000000000004">
      <c r="A118" s="8" t="s">
        <v>157</v>
      </c>
      <c r="B118" s="106">
        <f t="shared" si="38"/>
        <v>0</v>
      </c>
      <c r="C118" s="106">
        <v>0</v>
      </c>
      <c r="D118" s="106">
        <v>0</v>
      </c>
      <c r="E118" s="107" t="e">
        <f t="shared" si="33"/>
        <v>#DIV/0!</v>
      </c>
      <c r="F118" s="106">
        <v>0</v>
      </c>
      <c r="G118" s="106">
        <v>0</v>
      </c>
      <c r="H118" s="106">
        <v>0</v>
      </c>
      <c r="I118" s="106">
        <v>0</v>
      </c>
      <c r="J118" s="106">
        <v>0</v>
      </c>
      <c r="K118" s="106">
        <v>0</v>
      </c>
      <c r="L118" s="106">
        <f t="shared" si="34"/>
        <v>0</v>
      </c>
      <c r="M118" s="106">
        <v>0</v>
      </c>
      <c r="N118" s="107" t="e">
        <f t="shared" si="35"/>
        <v>#DIV/0!</v>
      </c>
      <c r="O118" s="106">
        <v>0</v>
      </c>
      <c r="P118" s="106">
        <v>0</v>
      </c>
    </row>
    <row r="119" spans="1:16" x14ac:dyDescent="0.55000000000000004">
      <c r="A119" s="8" t="s">
        <v>158</v>
      </c>
      <c r="B119" s="106">
        <f t="shared" si="38"/>
        <v>0</v>
      </c>
      <c r="C119" s="106">
        <v>0</v>
      </c>
      <c r="D119" s="106">
        <v>0</v>
      </c>
      <c r="E119" s="107" t="e">
        <f t="shared" si="33"/>
        <v>#DIV/0!</v>
      </c>
      <c r="F119" s="106">
        <v>0</v>
      </c>
      <c r="G119" s="106">
        <v>0</v>
      </c>
      <c r="H119" s="106">
        <v>0</v>
      </c>
      <c r="I119" s="106">
        <v>0</v>
      </c>
      <c r="J119" s="106">
        <v>0</v>
      </c>
      <c r="K119" s="106">
        <v>0</v>
      </c>
      <c r="L119" s="106">
        <f t="shared" si="34"/>
        <v>0</v>
      </c>
      <c r="M119" s="106">
        <v>0</v>
      </c>
      <c r="N119" s="107" t="e">
        <f t="shared" si="35"/>
        <v>#DIV/0!</v>
      </c>
      <c r="O119" s="106">
        <v>0</v>
      </c>
      <c r="P119" s="106">
        <v>0</v>
      </c>
    </row>
    <row r="120" spans="1:16" x14ac:dyDescent="0.55000000000000004">
      <c r="A120" s="8" t="s">
        <v>159</v>
      </c>
      <c r="B120" s="106">
        <v>62</v>
      </c>
      <c r="C120" s="106">
        <v>28</v>
      </c>
      <c r="D120" s="106">
        <v>34</v>
      </c>
      <c r="E120" s="107">
        <v>0.54800000000000004</v>
      </c>
      <c r="F120" s="106">
        <v>0</v>
      </c>
      <c r="G120" s="106">
        <v>6</v>
      </c>
      <c r="H120" s="106">
        <v>16</v>
      </c>
      <c r="I120" s="106">
        <v>1</v>
      </c>
      <c r="J120" s="106">
        <v>9</v>
      </c>
      <c r="K120" s="106">
        <v>1</v>
      </c>
      <c r="L120" s="106">
        <f t="shared" si="34"/>
        <v>33</v>
      </c>
      <c r="M120" s="106">
        <v>27</v>
      </c>
      <c r="N120" s="107">
        <f t="shared" si="35"/>
        <v>0.55000000000000004</v>
      </c>
      <c r="O120" s="106">
        <v>2</v>
      </c>
      <c r="P120" s="106">
        <v>0</v>
      </c>
    </row>
    <row r="121" spans="1:16" x14ac:dyDescent="0.55000000000000004">
      <c r="A121" s="8" t="s">
        <v>160</v>
      </c>
      <c r="B121" s="106">
        <f t="shared" si="38"/>
        <v>0</v>
      </c>
      <c r="C121" s="106">
        <v>0</v>
      </c>
      <c r="D121" s="106">
        <v>0</v>
      </c>
      <c r="E121" s="107" t="e">
        <f t="shared" si="33"/>
        <v>#DIV/0!</v>
      </c>
      <c r="F121" s="106">
        <v>0</v>
      </c>
      <c r="G121" s="106">
        <v>0</v>
      </c>
      <c r="H121" s="106">
        <v>0</v>
      </c>
      <c r="I121" s="106">
        <v>0</v>
      </c>
      <c r="J121" s="106">
        <v>0</v>
      </c>
      <c r="K121" s="106">
        <v>0</v>
      </c>
      <c r="L121" s="106">
        <f t="shared" si="34"/>
        <v>0</v>
      </c>
      <c r="M121" s="106">
        <v>0</v>
      </c>
      <c r="N121" s="107" t="e">
        <f t="shared" si="35"/>
        <v>#DIV/0!</v>
      </c>
      <c r="O121" s="106">
        <v>0</v>
      </c>
      <c r="P121" s="106">
        <v>0</v>
      </c>
    </row>
    <row r="122" spans="1:16" ht="18" customHeight="1" x14ac:dyDescent="0.55000000000000004">
      <c r="A122" s="103" t="s">
        <v>162</v>
      </c>
      <c r="B122" s="106">
        <f t="shared" si="38"/>
        <v>6</v>
      </c>
      <c r="C122" s="106">
        <v>0</v>
      </c>
      <c r="D122" s="106">
        <v>6</v>
      </c>
      <c r="E122" s="107">
        <f t="shared" si="33"/>
        <v>1</v>
      </c>
      <c r="F122" s="106">
        <v>0</v>
      </c>
      <c r="G122" s="106">
        <v>0</v>
      </c>
      <c r="H122" s="106">
        <v>2</v>
      </c>
      <c r="I122" s="106">
        <v>0</v>
      </c>
      <c r="J122" s="106">
        <v>1</v>
      </c>
      <c r="K122" s="106">
        <v>0</v>
      </c>
      <c r="L122" s="106">
        <f t="shared" si="34"/>
        <v>3</v>
      </c>
      <c r="M122" s="106">
        <v>2</v>
      </c>
      <c r="N122" s="107">
        <f t="shared" si="35"/>
        <v>0.6</v>
      </c>
      <c r="O122" s="106">
        <v>1</v>
      </c>
      <c r="P122" s="106">
        <v>0</v>
      </c>
    </row>
    <row r="123" spans="1:16" x14ac:dyDescent="0.55000000000000004">
      <c r="A123" s="81" t="s">
        <v>164</v>
      </c>
      <c r="B123" s="106">
        <f t="shared" si="38"/>
        <v>23</v>
      </c>
      <c r="C123" s="106">
        <v>7</v>
      </c>
      <c r="D123" s="106">
        <v>16</v>
      </c>
      <c r="E123" s="107">
        <f t="shared" si="33"/>
        <v>0.69565217391304346</v>
      </c>
      <c r="F123" s="106">
        <v>0</v>
      </c>
      <c r="G123" s="106">
        <v>0</v>
      </c>
      <c r="H123" s="106">
        <v>0</v>
      </c>
      <c r="I123" s="106">
        <v>0</v>
      </c>
      <c r="J123" s="106">
        <v>2</v>
      </c>
      <c r="K123" s="106">
        <v>1</v>
      </c>
      <c r="L123" s="106">
        <f t="shared" si="34"/>
        <v>3</v>
      </c>
      <c r="M123" s="106">
        <v>20</v>
      </c>
      <c r="N123" s="107">
        <f t="shared" si="35"/>
        <v>0.13043478260869565</v>
      </c>
      <c r="O123" s="106">
        <v>0</v>
      </c>
      <c r="P123" s="106">
        <v>0</v>
      </c>
    </row>
    <row r="124" spans="1:16" x14ac:dyDescent="0.55000000000000004">
      <c r="A124" s="81" t="s">
        <v>165</v>
      </c>
      <c r="B124" s="106">
        <f t="shared" si="38"/>
        <v>28</v>
      </c>
      <c r="C124" s="106">
        <v>11</v>
      </c>
      <c r="D124" s="106">
        <v>17</v>
      </c>
      <c r="E124" s="107">
        <f t="shared" si="33"/>
        <v>0.6071428571428571</v>
      </c>
      <c r="F124" s="106">
        <v>0</v>
      </c>
      <c r="G124" s="106">
        <v>0</v>
      </c>
      <c r="H124" s="106">
        <v>0</v>
      </c>
      <c r="I124" s="106">
        <v>0</v>
      </c>
      <c r="J124" s="106">
        <v>1</v>
      </c>
      <c r="K124" s="106">
        <v>0</v>
      </c>
      <c r="L124" s="106">
        <f t="shared" si="34"/>
        <v>1</v>
      </c>
      <c r="M124" s="106">
        <v>26</v>
      </c>
      <c r="N124" s="107">
        <f t="shared" si="35"/>
        <v>3.7037037037037035E-2</v>
      </c>
      <c r="O124" s="106">
        <v>1</v>
      </c>
      <c r="P124" s="106">
        <v>0</v>
      </c>
    </row>
    <row r="125" spans="1:16" x14ac:dyDescent="0.55000000000000004">
      <c r="A125" s="102" t="s">
        <v>166</v>
      </c>
      <c r="B125" s="106">
        <f>C125+D125</f>
        <v>2</v>
      </c>
      <c r="C125" s="106">
        <v>0</v>
      </c>
      <c r="D125" s="106">
        <v>2</v>
      </c>
      <c r="E125" s="107">
        <f>D125/B125</f>
        <v>1</v>
      </c>
      <c r="F125" s="106">
        <v>0</v>
      </c>
      <c r="G125" s="106">
        <v>0</v>
      </c>
      <c r="H125" s="106">
        <v>0</v>
      </c>
      <c r="I125" s="106">
        <v>0</v>
      </c>
      <c r="J125" s="106">
        <v>0</v>
      </c>
      <c r="K125" s="106">
        <v>0</v>
      </c>
      <c r="L125" s="106">
        <f>SUM(F125:K125)</f>
        <v>0</v>
      </c>
      <c r="M125" s="106">
        <v>2</v>
      </c>
      <c r="N125" s="107">
        <f>L125/(L125+M125)</f>
        <v>0</v>
      </c>
      <c r="O125" s="106">
        <v>0</v>
      </c>
      <c r="P125" s="106">
        <v>0</v>
      </c>
    </row>
    <row r="126" spans="1:16" x14ac:dyDescent="0.55000000000000004">
      <c r="A126" s="81" t="s">
        <v>168</v>
      </c>
      <c r="B126" s="106">
        <f t="shared" si="38"/>
        <v>8</v>
      </c>
      <c r="C126" s="106">
        <v>0</v>
      </c>
      <c r="D126" s="106">
        <v>8</v>
      </c>
      <c r="E126" s="107">
        <f t="shared" si="33"/>
        <v>1</v>
      </c>
      <c r="F126" s="106">
        <v>0</v>
      </c>
      <c r="G126" s="106">
        <v>0</v>
      </c>
      <c r="H126" s="106">
        <v>1</v>
      </c>
      <c r="I126" s="106">
        <v>0</v>
      </c>
      <c r="J126" s="106">
        <v>2</v>
      </c>
      <c r="K126" s="106">
        <v>0</v>
      </c>
      <c r="L126" s="106">
        <f t="shared" si="34"/>
        <v>3</v>
      </c>
      <c r="M126" s="106">
        <v>4</v>
      </c>
      <c r="N126" s="107">
        <f t="shared" si="35"/>
        <v>0.42857142857142855</v>
      </c>
      <c r="O126" s="106">
        <v>0</v>
      </c>
      <c r="P126" s="106">
        <v>1</v>
      </c>
    </row>
    <row r="127" spans="1:16" x14ac:dyDescent="0.55000000000000004">
      <c r="A127" s="18" t="s">
        <v>169</v>
      </c>
      <c r="B127" s="106">
        <f t="shared" si="38"/>
        <v>6</v>
      </c>
      <c r="C127" s="106">
        <v>0</v>
      </c>
      <c r="D127" s="106">
        <v>6</v>
      </c>
      <c r="E127" s="107">
        <v>1</v>
      </c>
      <c r="F127" s="106">
        <v>0</v>
      </c>
      <c r="G127" s="106">
        <v>0</v>
      </c>
      <c r="H127" s="106">
        <v>0</v>
      </c>
      <c r="I127" s="106">
        <v>0</v>
      </c>
      <c r="J127" s="106">
        <v>2</v>
      </c>
      <c r="K127" s="106">
        <v>0</v>
      </c>
      <c r="L127" s="106">
        <f t="shared" si="34"/>
        <v>2</v>
      </c>
      <c r="M127" s="106">
        <v>3</v>
      </c>
      <c r="N127" s="107">
        <f t="shared" si="35"/>
        <v>0.4</v>
      </c>
      <c r="O127" s="106">
        <v>0</v>
      </c>
      <c r="P127" s="106">
        <v>1</v>
      </c>
    </row>
    <row r="128" spans="1:16" x14ac:dyDescent="0.55000000000000004">
      <c r="A128" s="18" t="s">
        <v>270</v>
      </c>
      <c r="B128" s="106">
        <f t="shared" si="38"/>
        <v>2</v>
      </c>
      <c r="C128" s="106">
        <v>0</v>
      </c>
      <c r="D128" s="106">
        <v>2</v>
      </c>
      <c r="E128" s="107">
        <v>1</v>
      </c>
      <c r="F128" s="106">
        <v>0</v>
      </c>
      <c r="G128" s="106">
        <v>0</v>
      </c>
      <c r="H128" s="106">
        <v>1</v>
      </c>
      <c r="I128" s="106">
        <v>0</v>
      </c>
      <c r="J128" s="106">
        <v>0</v>
      </c>
      <c r="K128" s="106">
        <v>0</v>
      </c>
      <c r="L128" s="106">
        <f t="shared" si="34"/>
        <v>1</v>
      </c>
      <c r="M128" s="106">
        <v>1</v>
      </c>
      <c r="N128" s="107">
        <f t="shared" si="35"/>
        <v>0.5</v>
      </c>
      <c r="O128" s="106">
        <v>0</v>
      </c>
      <c r="P128" s="106">
        <v>0</v>
      </c>
    </row>
    <row r="129" spans="1:17" x14ac:dyDescent="0.55000000000000004">
      <c r="A129" s="81" t="s">
        <v>173</v>
      </c>
      <c r="B129" s="106">
        <f t="shared" si="38"/>
        <v>16</v>
      </c>
      <c r="C129" s="106">
        <v>1</v>
      </c>
      <c r="D129" s="106">
        <v>15</v>
      </c>
      <c r="E129" s="107">
        <f t="shared" si="33"/>
        <v>0.9375</v>
      </c>
      <c r="F129" s="106">
        <v>0</v>
      </c>
      <c r="G129" s="106">
        <v>0</v>
      </c>
      <c r="H129" s="106">
        <v>0</v>
      </c>
      <c r="I129" s="106">
        <v>0</v>
      </c>
      <c r="J129" s="106">
        <v>0</v>
      </c>
      <c r="K129" s="106">
        <v>0</v>
      </c>
      <c r="L129" s="106">
        <f t="shared" si="34"/>
        <v>0</v>
      </c>
      <c r="M129" s="106">
        <v>15</v>
      </c>
      <c r="N129" s="107">
        <f t="shared" si="35"/>
        <v>0</v>
      </c>
      <c r="O129" s="106">
        <v>1</v>
      </c>
      <c r="P129" s="106">
        <v>0</v>
      </c>
    </row>
    <row r="130" spans="1:17" x14ac:dyDescent="0.55000000000000004">
      <c r="A130" s="81" t="s">
        <v>174</v>
      </c>
      <c r="B130" s="106">
        <f t="shared" si="38"/>
        <v>18</v>
      </c>
      <c r="C130" s="106">
        <v>5</v>
      </c>
      <c r="D130" s="106">
        <v>13</v>
      </c>
      <c r="E130" s="107">
        <f t="shared" si="33"/>
        <v>0.72222222222222221</v>
      </c>
      <c r="F130" s="106">
        <v>0</v>
      </c>
      <c r="G130" s="106">
        <v>0</v>
      </c>
      <c r="H130" s="106">
        <v>2</v>
      </c>
      <c r="I130" s="106">
        <v>0</v>
      </c>
      <c r="J130" s="106">
        <v>1</v>
      </c>
      <c r="K130" s="106">
        <v>1</v>
      </c>
      <c r="L130" s="106">
        <f t="shared" si="34"/>
        <v>4</v>
      </c>
      <c r="M130" s="106">
        <v>14</v>
      </c>
      <c r="N130" s="107">
        <f t="shared" si="35"/>
        <v>0.22222222222222221</v>
      </c>
      <c r="O130" s="106">
        <v>0</v>
      </c>
      <c r="P130" s="106">
        <v>0</v>
      </c>
    </row>
    <row r="131" spans="1:17" x14ac:dyDescent="0.55000000000000004">
      <c r="A131" s="8" t="s">
        <v>176</v>
      </c>
      <c r="B131" s="106">
        <v>15</v>
      </c>
      <c r="C131" s="106">
        <v>3</v>
      </c>
      <c r="D131" s="106">
        <v>12</v>
      </c>
      <c r="E131" s="107">
        <v>0.8</v>
      </c>
      <c r="F131" s="106">
        <v>0</v>
      </c>
      <c r="G131" s="106">
        <v>0</v>
      </c>
      <c r="H131" s="106">
        <v>2</v>
      </c>
      <c r="I131" s="106">
        <v>0</v>
      </c>
      <c r="J131" s="106">
        <v>1</v>
      </c>
      <c r="K131" s="106">
        <v>1</v>
      </c>
      <c r="L131" s="106">
        <f t="shared" si="34"/>
        <v>4</v>
      </c>
      <c r="M131" s="106">
        <v>11</v>
      </c>
      <c r="N131" s="107">
        <f>L131/(L131+M131)</f>
        <v>0.26666666666666666</v>
      </c>
      <c r="O131" s="106">
        <v>0</v>
      </c>
      <c r="P131" s="106">
        <v>0</v>
      </c>
    </row>
    <row r="132" spans="1:17" x14ac:dyDescent="0.55000000000000004">
      <c r="A132" s="8" t="s">
        <v>177</v>
      </c>
      <c r="B132" s="106">
        <f t="shared" si="38"/>
        <v>0</v>
      </c>
      <c r="C132" s="106">
        <v>0</v>
      </c>
      <c r="D132" s="106">
        <v>0</v>
      </c>
      <c r="E132" s="107" t="e">
        <f t="shared" si="33"/>
        <v>#DIV/0!</v>
      </c>
      <c r="F132" s="106">
        <v>0</v>
      </c>
      <c r="G132" s="106">
        <v>0</v>
      </c>
      <c r="H132" s="106">
        <v>0</v>
      </c>
      <c r="I132" s="106">
        <v>0</v>
      </c>
      <c r="J132" s="106">
        <v>0</v>
      </c>
      <c r="K132" s="106">
        <v>0</v>
      </c>
      <c r="L132" s="106">
        <f t="shared" si="34"/>
        <v>0</v>
      </c>
      <c r="M132" s="106">
        <v>0</v>
      </c>
      <c r="N132" s="107" t="e">
        <f t="shared" si="35"/>
        <v>#DIV/0!</v>
      </c>
      <c r="O132" s="106">
        <v>0</v>
      </c>
      <c r="P132" s="106">
        <v>0</v>
      </c>
    </row>
    <row r="133" spans="1:17" x14ac:dyDescent="0.55000000000000004">
      <c r="A133" s="81" t="s">
        <v>179</v>
      </c>
      <c r="B133" s="106">
        <f t="shared" si="38"/>
        <v>27</v>
      </c>
      <c r="C133" s="106">
        <v>2</v>
      </c>
      <c r="D133" s="106">
        <v>25</v>
      </c>
      <c r="E133" s="107">
        <f t="shared" si="33"/>
        <v>0.92592592592592593</v>
      </c>
      <c r="F133" s="106">
        <v>0</v>
      </c>
      <c r="G133" s="106">
        <v>0</v>
      </c>
      <c r="H133" s="106">
        <v>2</v>
      </c>
      <c r="I133" s="106">
        <v>0</v>
      </c>
      <c r="J133" s="106">
        <v>2</v>
      </c>
      <c r="K133" s="106">
        <v>0</v>
      </c>
      <c r="L133" s="106">
        <f t="shared" si="34"/>
        <v>4</v>
      </c>
      <c r="M133" s="106">
        <v>21</v>
      </c>
      <c r="N133" s="107">
        <f t="shared" si="35"/>
        <v>0.16</v>
      </c>
      <c r="O133" s="106">
        <v>1</v>
      </c>
      <c r="P133" s="106">
        <v>1</v>
      </c>
    </row>
    <row r="134" spans="1:17" x14ac:dyDescent="0.55000000000000004">
      <c r="A134" s="102" t="s">
        <v>271</v>
      </c>
      <c r="B134" s="106">
        <f t="shared" si="38"/>
        <v>2</v>
      </c>
      <c r="C134" s="106">
        <v>0</v>
      </c>
      <c r="D134" s="106">
        <v>2</v>
      </c>
      <c r="E134" s="107">
        <f t="shared" si="33"/>
        <v>1</v>
      </c>
      <c r="F134" s="106">
        <v>0</v>
      </c>
      <c r="G134" s="106">
        <v>0</v>
      </c>
      <c r="H134" s="106">
        <v>1</v>
      </c>
      <c r="I134" s="106">
        <v>0</v>
      </c>
      <c r="J134" s="106">
        <v>0</v>
      </c>
      <c r="K134" s="106">
        <v>0</v>
      </c>
      <c r="L134" s="106">
        <f t="shared" si="34"/>
        <v>1</v>
      </c>
      <c r="M134" s="106">
        <v>1</v>
      </c>
      <c r="N134" s="107">
        <f t="shared" si="35"/>
        <v>0.5</v>
      </c>
      <c r="O134" s="106">
        <v>0</v>
      </c>
      <c r="P134" s="106">
        <v>0</v>
      </c>
    </row>
    <row r="135" spans="1:17" x14ac:dyDescent="0.55000000000000004">
      <c r="A135" s="8" t="s">
        <v>181</v>
      </c>
      <c r="B135" s="106">
        <v>4</v>
      </c>
      <c r="C135" s="106">
        <v>1</v>
      </c>
      <c r="D135" s="106">
        <v>3</v>
      </c>
      <c r="E135" s="107">
        <v>0.75</v>
      </c>
      <c r="F135" s="106">
        <v>0</v>
      </c>
      <c r="G135" s="106">
        <v>0</v>
      </c>
      <c r="H135" s="106">
        <v>0</v>
      </c>
      <c r="I135" s="106">
        <v>0</v>
      </c>
      <c r="J135" s="106">
        <v>1</v>
      </c>
      <c r="K135" s="106">
        <v>0</v>
      </c>
      <c r="L135" s="106">
        <f t="shared" si="34"/>
        <v>1</v>
      </c>
      <c r="M135" s="106">
        <v>3</v>
      </c>
      <c r="N135" s="107">
        <v>0.25</v>
      </c>
      <c r="O135" s="106">
        <v>0</v>
      </c>
      <c r="P135" s="106">
        <v>0</v>
      </c>
    </row>
    <row r="136" spans="1:17" x14ac:dyDescent="0.55000000000000004">
      <c r="A136" s="8" t="s">
        <v>182</v>
      </c>
      <c r="B136" s="106">
        <v>17</v>
      </c>
      <c r="C136" s="105">
        <v>1</v>
      </c>
      <c r="D136" s="105">
        <v>15</v>
      </c>
      <c r="E136" s="107">
        <v>0.94099999999999995</v>
      </c>
      <c r="F136" s="105">
        <v>0</v>
      </c>
      <c r="G136" s="105">
        <v>0</v>
      </c>
      <c r="H136" s="105">
        <v>0</v>
      </c>
      <c r="I136" s="105">
        <v>0</v>
      </c>
      <c r="J136" s="105">
        <v>0</v>
      </c>
      <c r="K136" s="105">
        <v>0</v>
      </c>
      <c r="L136" s="106">
        <f t="shared" si="34"/>
        <v>0</v>
      </c>
      <c r="M136" s="105">
        <v>15</v>
      </c>
      <c r="N136" s="107">
        <v>0</v>
      </c>
      <c r="O136" s="105">
        <v>1</v>
      </c>
      <c r="P136" s="105">
        <v>1</v>
      </c>
    </row>
    <row r="137" spans="1:17" x14ac:dyDescent="0.55000000000000004">
      <c r="A137" s="8" t="s">
        <v>183</v>
      </c>
      <c r="B137" s="106">
        <v>4</v>
      </c>
      <c r="C137" s="106">
        <v>0</v>
      </c>
      <c r="D137" s="106">
        <v>4</v>
      </c>
      <c r="E137" s="107">
        <v>1</v>
      </c>
      <c r="F137" s="106">
        <v>0</v>
      </c>
      <c r="G137" s="106">
        <v>0</v>
      </c>
      <c r="H137" s="106">
        <v>1</v>
      </c>
      <c r="I137" s="106">
        <v>0</v>
      </c>
      <c r="J137" s="106">
        <v>1</v>
      </c>
      <c r="K137" s="106">
        <v>0</v>
      </c>
      <c r="L137" s="106">
        <f t="shared" si="34"/>
        <v>2</v>
      </c>
      <c r="M137" s="106">
        <v>2</v>
      </c>
      <c r="N137" s="107">
        <v>0.5</v>
      </c>
      <c r="O137" s="106">
        <v>0</v>
      </c>
      <c r="P137" s="106">
        <v>0</v>
      </c>
    </row>
    <row r="138" spans="1:17" x14ac:dyDescent="0.55000000000000004">
      <c r="A138" s="8" t="s">
        <v>178</v>
      </c>
      <c r="B138" s="106">
        <v>2</v>
      </c>
      <c r="C138" s="106">
        <v>1</v>
      </c>
      <c r="D138" s="106">
        <v>1</v>
      </c>
      <c r="E138" s="107">
        <f t="shared" si="33"/>
        <v>0.5</v>
      </c>
      <c r="F138" s="106">
        <v>0</v>
      </c>
      <c r="G138" s="106">
        <v>0</v>
      </c>
      <c r="H138" s="106">
        <v>0</v>
      </c>
      <c r="I138" s="106">
        <v>0</v>
      </c>
      <c r="J138" s="106">
        <v>0</v>
      </c>
      <c r="K138" s="106">
        <v>0</v>
      </c>
      <c r="L138" s="106">
        <f t="shared" si="34"/>
        <v>0</v>
      </c>
      <c r="M138" s="106">
        <v>2</v>
      </c>
      <c r="N138" s="107">
        <v>0</v>
      </c>
      <c r="O138" s="106">
        <v>0</v>
      </c>
      <c r="P138" s="106">
        <v>0</v>
      </c>
    </row>
    <row r="139" spans="1:17" s="80" customFormat="1" x14ac:dyDescent="0.55000000000000004">
      <c r="A139" s="86" t="s">
        <v>46</v>
      </c>
      <c r="B139" s="115">
        <f>C139+D139</f>
        <v>306</v>
      </c>
      <c r="C139" s="115">
        <f>C106+C107+C109+C110+C122+C123+C124+C126+C129+C130+C133</f>
        <v>89</v>
      </c>
      <c r="D139" s="115">
        <f>D106+D107+D109+D110+D122+D123+D124+D126+D129+D130+D133</f>
        <v>217</v>
      </c>
      <c r="E139" s="109">
        <f t="shared" si="33"/>
        <v>0.70915032679738566</v>
      </c>
      <c r="F139" s="115">
        <f t="shared" ref="F139:K139" si="39">F106+F107+F109+F110+F122+F123+F124+F126+F129+F130+F133</f>
        <v>1</v>
      </c>
      <c r="G139" s="115">
        <f t="shared" si="39"/>
        <v>9</v>
      </c>
      <c r="H139" s="115">
        <f t="shared" si="39"/>
        <v>43</v>
      </c>
      <c r="I139" s="115">
        <f t="shared" si="39"/>
        <v>2</v>
      </c>
      <c r="J139" s="115">
        <f t="shared" si="39"/>
        <v>30</v>
      </c>
      <c r="K139" s="115">
        <f t="shared" si="39"/>
        <v>7</v>
      </c>
      <c r="L139" s="110">
        <f>SUM(F139:K139)</f>
        <v>92</v>
      </c>
      <c r="M139" s="115">
        <f>M106+M107+M109+M110+M122+M123+M124+M126+M129+M130+M133</f>
        <v>200</v>
      </c>
      <c r="N139" s="109">
        <f t="shared" si="35"/>
        <v>0.31506849315068491</v>
      </c>
      <c r="O139" s="115">
        <f>O106+O107+O109+O110+O122+O123+O124+O126+O129+O130+O133</f>
        <v>9</v>
      </c>
      <c r="P139" s="115">
        <f>P106+P107+P109+P110+P122+P123+P124+P126+P129+P130+P133</f>
        <v>5</v>
      </c>
      <c r="Q139" s="60"/>
    </row>
    <row r="140" spans="1:17" x14ac:dyDescent="0.55000000000000004">
      <c r="A140" s="81" t="s">
        <v>189</v>
      </c>
      <c r="B140" s="106">
        <f>C140+D140</f>
        <v>11</v>
      </c>
      <c r="C140" s="106">
        <v>3</v>
      </c>
      <c r="D140" s="106">
        <v>8</v>
      </c>
      <c r="E140" s="118">
        <f t="shared" si="33"/>
        <v>0.72727272727272729</v>
      </c>
      <c r="F140" s="106">
        <v>0</v>
      </c>
      <c r="G140" s="106">
        <v>0</v>
      </c>
      <c r="H140" s="106">
        <v>0</v>
      </c>
      <c r="I140" s="106">
        <v>1</v>
      </c>
      <c r="J140" s="106">
        <v>2</v>
      </c>
      <c r="K140" s="106">
        <v>0</v>
      </c>
      <c r="L140" s="106">
        <f t="shared" si="34"/>
        <v>3</v>
      </c>
      <c r="M140" s="106">
        <v>8</v>
      </c>
      <c r="N140" s="118">
        <f t="shared" si="35"/>
        <v>0.27272727272727271</v>
      </c>
      <c r="O140" s="106">
        <v>0</v>
      </c>
      <c r="P140" s="106">
        <v>0</v>
      </c>
    </row>
    <row r="141" spans="1:17" x14ac:dyDescent="0.55000000000000004">
      <c r="A141" s="81" t="s">
        <v>272</v>
      </c>
      <c r="B141" s="106">
        <f t="shared" ref="B141:B153" si="40">C141+D141</f>
        <v>5</v>
      </c>
      <c r="C141" s="106">
        <v>1</v>
      </c>
      <c r="D141" s="106">
        <v>4</v>
      </c>
      <c r="E141" s="118">
        <f t="shared" si="33"/>
        <v>0.8</v>
      </c>
      <c r="F141" s="106">
        <v>0</v>
      </c>
      <c r="G141" s="106">
        <v>0</v>
      </c>
      <c r="H141" s="106">
        <v>0</v>
      </c>
      <c r="I141" s="106">
        <v>0</v>
      </c>
      <c r="J141" s="106">
        <v>1</v>
      </c>
      <c r="K141" s="106">
        <v>0</v>
      </c>
      <c r="L141" s="106">
        <f t="shared" si="34"/>
        <v>1</v>
      </c>
      <c r="M141" s="106">
        <v>4</v>
      </c>
      <c r="N141" s="118">
        <f t="shared" si="35"/>
        <v>0.2</v>
      </c>
      <c r="O141" s="106">
        <v>0</v>
      </c>
      <c r="P141" s="106">
        <v>0</v>
      </c>
    </row>
    <row r="142" spans="1:17" x14ac:dyDescent="0.55000000000000004">
      <c r="A142" s="81" t="s">
        <v>273</v>
      </c>
      <c r="B142" s="106">
        <f t="shared" si="40"/>
        <v>6</v>
      </c>
      <c r="C142" s="106">
        <v>0</v>
      </c>
      <c r="D142" s="106">
        <v>6</v>
      </c>
      <c r="E142" s="118">
        <f t="shared" si="33"/>
        <v>1</v>
      </c>
      <c r="F142" s="106">
        <v>0</v>
      </c>
      <c r="G142" s="106">
        <v>0</v>
      </c>
      <c r="H142" s="106">
        <v>0</v>
      </c>
      <c r="I142" s="106">
        <v>0</v>
      </c>
      <c r="J142" s="106">
        <v>0</v>
      </c>
      <c r="K142" s="106">
        <v>0</v>
      </c>
      <c r="L142" s="106">
        <f t="shared" si="34"/>
        <v>0</v>
      </c>
      <c r="M142" s="106">
        <v>6</v>
      </c>
      <c r="N142" s="118">
        <f t="shared" si="35"/>
        <v>0</v>
      </c>
      <c r="O142" s="106">
        <v>0</v>
      </c>
      <c r="P142" s="106">
        <v>0</v>
      </c>
    </row>
    <row r="143" spans="1:17" x14ac:dyDescent="0.55000000000000004">
      <c r="A143" s="81" t="s">
        <v>192</v>
      </c>
      <c r="B143" s="106">
        <f t="shared" si="40"/>
        <v>5</v>
      </c>
      <c r="C143" s="106">
        <v>2</v>
      </c>
      <c r="D143" s="106">
        <v>3</v>
      </c>
      <c r="E143" s="118">
        <f t="shared" si="33"/>
        <v>0.6</v>
      </c>
      <c r="F143" s="106">
        <v>0</v>
      </c>
      <c r="G143" s="106">
        <v>0</v>
      </c>
      <c r="H143" s="106">
        <v>1</v>
      </c>
      <c r="I143" s="106">
        <v>0</v>
      </c>
      <c r="J143" s="106">
        <v>0</v>
      </c>
      <c r="K143" s="106">
        <v>0</v>
      </c>
      <c r="L143" s="106">
        <f t="shared" si="34"/>
        <v>1</v>
      </c>
      <c r="M143" s="106">
        <v>3</v>
      </c>
      <c r="N143" s="118">
        <f t="shared" si="35"/>
        <v>0.25</v>
      </c>
      <c r="O143" s="106">
        <v>1</v>
      </c>
      <c r="P143" s="106">
        <v>0</v>
      </c>
    </row>
    <row r="144" spans="1:17" x14ac:dyDescent="0.55000000000000004">
      <c r="A144" s="81" t="s">
        <v>274</v>
      </c>
      <c r="B144" s="106">
        <f t="shared" si="40"/>
        <v>7</v>
      </c>
      <c r="C144" s="106">
        <v>0</v>
      </c>
      <c r="D144" s="106">
        <v>7</v>
      </c>
      <c r="E144" s="118">
        <f t="shared" si="33"/>
        <v>1</v>
      </c>
      <c r="F144" s="106">
        <v>0</v>
      </c>
      <c r="G144" s="106">
        <v>1</v>
      </c>
      <c r="H144" s="106">
        <v>1</v>
      </c>
      <c r="I144" s="106">
        <v>0</v>
      </c>
      <c r="J144" s="106">
        <v>2</v>
      </c>
      <c r="K144" s="106">
        <v>0</v>
      </c>
      <c r="L144" s="106">
        <f t="shared" si="34"/>
        <v>4</v>
      </c>
      <c r="M144" s="106">
        <v>3</v>
      </c>
      <c r="N144" s="118">
        <f t="shared" si="35"/>
        <v>0.5714285714285714</v>
      </c>
      <c r="O144" s="106">
        <v>0</v>
      </c>
      <c r="P144" s="106">
        <v>0</v>
      </c>
    </row>
    <row r="145" spans="1:17" x14ac:dyDescent="0.55000000000000004">
      <c r="A145" s="81" t="s">
        <v>186</v>
      </c>
      <c r="B145" s="106">
        <f t="shared" si="40"/>
        <v>7</v>
      </c>
      <c r="C145" s="106">
        <v>1</v>
      </c>
      <c r="D145" s="106">
        <v>6</v>
      </c>
      <c r="E145" s="118">
        <f t="shared" si="33"/>
        <v>0.8571428571428571</v>
      </c>
      <c r="F145" s="106">
        <v>0</v>
      </c>
      <c r="G145" s="106">
        <v>0</v>
      </c>
      <c r="H145" s="106">
        <v>3</v>
      </c>
      <c r="I145" s="106">
        <v>0</v>
      </c>
      <c r="J145" s="106">
        <v>1</v>
      </c>
      <c r="K145" s="106">
        <v>0</v>
      </c>
      <c r="L145" s="106">
        <f t="shared" si="34"/>
        <v>4</v>
      </c>
      <c r="M145" s="106">
        <v>3</v>
      </c>
      <c r="N145" s="118">
        <f t="shared" si="35"/>
        <v>0.5714285714285714</v>
      </c>
      <c r="O145" s="106">
        <v>0</v>
      </c>
      <c r="P145" s="106">
        <v>0</v>
      </c>
    </row>
    <row r="146" spans="1:17" x14ac:dyDescent="0.55000000000000004">
      <c r="A146" s="81" t="s">
        <v>237</v>
      </c>
      <c r="B146" s="106">
        <f t="shared" si="40"/>
        <v>2</v>
      </c>
      <c r="C146" s="106">
        <v>2</v>
      </c>
      <c r="D146" s="106">
        <v>0</v>
      </c>
      <c r="E146" s="118">
        <f t="shared" si="33"/>
        <v>0</v>
      </c>
      <c r="F146" s="106">
        <v>0</v>
      </c>
      <c r="G146" s="106">
        <v>0</v>
      </c>
      <c r="H146" s="106">
        <v>1</v>
      </c>
      <c r="I146" s="106">
        <v>0</v>
      </c>
      <c r="J146" s="106">
        <v>0</v>
      </c>
      <c r="K146" s="106">
        <v>0</v>
      </c>
      <c r="L146" s="106">
        <f t="shared" si="34"/>
        <v>1</v>
      </c>
      <c r="M146" s="106">
        <v>1</v>
      </c>
      <c r="N146" s="118">
        <f t="shared" si="35"/>
        <v>0.5</v>
      </c>
      <c r="O146" s="106">
        <v>0</v>
      </c>
      <c r="P146" s="106">
        <v>0</v>
      </c>
    </row>
    <row r="147" spans="1:17" x14ac:dyDescent="0.55000000000000004">
      <c r="A147" s="81" t="s">
        <v>275</v>
      </c>
      <c r="B147" s="106">
        <f t="shared" si="40"/>
        <v>11</v>
      </c>
      <c r="C147" s="106">
        <v>4</v>
      </c>
      <c r="D147" s="106">
        <v>7</v>
      </c>
      <c r="E147" s="118">
        <f t="shared" si="33"/>
        <v>0.63636363636363635</v>
      </c>
      <c r="F147" s="106">
        <v>0</v>
      </c>
      <c r="G147" s="106">
        <v>1</v>
      </c>
      <c r="H147" s="106">
        <v>1</v>
      </c>
      <c r="I147" s="106">
        <v>0</v>
      </c>
      <c r="J147" s="106">
        <v>1</v>
      </c>
      <c r="K147" s="106">
        <v>0</v>
      </c>
      <c r="L147" s="106">
        <f t="shared" si="34"/>
        <v>3</v>
      </c>
      <c r="M147" s="106">
        <v>8</v>
      </c>
      <c r="N147" s="118">
        <f t="shared" si="35"/>
        <v>0.27272727272727271</v>
      </c>
      <c r="O147" s="106">
        <v>0</v>
      </c>
      <c r="P147" s="106">
        <v>0</v>
      </c>
    </row>
    <row r="148" spans="1:17" x14ac:dyDescent="0.55000000000000004">
      <c r="A148" s="81" t="s">
        <v>276</v>
      </c>
      <c r="B148" s="106">
        <f t="shared" si="40"/>
        <v>6</v>
      </c>
      <c r="C148" s="106">
        <v>3</v>
      </c>
      <c r="D148" s="106">
        <v>3</v>
      </c>
      <c r="E148" s="118">
        <f t="shared" si="33"/>
        <v>0.5</v>
      </c>
      <c r="F148" s="106">
        <v>0</v>
      </c>
      <c r="G148" s="106">
        <v>0</v>
      </c>
      <c r="H148" s="106">
        <v>0</v>
      </c>
      <c r="I148" s="106">
        <v>0</v>
      </c>
      <c r="J148" s="106">
        <v>0</v>
      </c>
      <c r="K148" s="106">
        <v>0</v>
      </c>
      <c r="L148" s="106">
        <f t="shared" si="34"/>
        <v>0</v>
      </c>
      <c r="M148" s="106">
        <v>6</v>
      </c>
      <c r="N148" s="118">
        <f t="shared" si="35"/>
        <v>0</v>
      </c>
      <c r="O148" s="106">
        <v>0</v>
      </c>
      <c r="P148" s="106">
        <v>0</v>
      </c>
    </row>
    <row r="149" spans="1:17" x14ac:dyDescent="0.55000000000000004">
      <c r="A149" s="81" t="s">
        <v>201</v>
      </c>
      <c r="B149" s="106">
        <f t="shared" si="40"/>
        <v>2</v>
      </c>
      <c r="C149" s="106">
        <v>0</v>
      </c>
      <c r="D149" s="106">
        <v>2</v>
      </c>
      <c r="E149" s="118">
        <f t="shared" si="33"/>
        <v>1</v>
      </c>
      <c r="F149" s="106">
        <v>0</v>
      </c>
      <c r="G149" s="106">
        <v>1</v>
      </c>
      <c r="H149" s="106">
        <v>0</v>
      </c>
      <c r="I149" s="106">
        <v>0</v>
      </c>
      <c r="J149" s="106">
        <v>0</v>
      </c>
      <c r="K149" s="106">
        <v>0</v>
      </c>
      <c r="L149" s="106">
        <f t="shared" si="34"/>
        <v>1</v>
      </c>
      <c r="M149" s="106">
        <v>1</v>
      </c>
      <c r="N149" s="118">
        <f t="shared" si="35"/>
        <v>0.5</v>
      </c>
      <c r="O149" s="106">
        <v>0</v>
      </c>
      <c r="P149" s="106">
        <v>0</v>
      </c>
    </row>
    <row r="150" spans="1:17" x14ac:dyDescent="0.55000000000000004">
      <c r="A150" s="81" t="s">
        <v>187</v>
      </c>
      <c r="B150" s="106">
        <f t="shared" si="40"/>
        <v>6</v>
      </c>
      <c r="C150" s="106">
        <v>0</v>
      </c>
      <c r="D150" s="106">
        <v>6</v>
      </c>
      <c r="E150" s="118">
        <f t="shared" si="33"/>
        <v>1</v>
      </c>
      <c r="F150" s="106">
        <v>0</v>
      </c>
      <c r="G150" s="106">
        <v>1</v>
      </c>
      <c r="H150" s="106">
        <v>2</v>
      </c>
      <c r="I150" s="106">
        <v>0</v>
      </c>
      <c r="J150" s="106">
        <v>0</v>
      </c>
      <c r="K150" s="106">
        <v>0</v>
      </c>
      <c r="L150" s="106">
        <f t="shared" si="34"/>
        <v>3</v>
      </c>
      <c r="M150" s="106">
        <v>3</v>
      </c>
      <c r="N150" s="118">
        <f t="shared" si="35"/>
        <v>0.5</v>
      </c>
      <c r="O150" s="106">
        <v>0</v>
      </c>
      <c r="P150" s="106">
        <v>0</v>
      </c>
    </row>
    <row r="151" spans="1:17" x14ac:dyDescent="0.55000000000000004">
      <c r="A151" s="81" t="s">
        <v>277</v>
      </c>
      <c r="B151" s="106">
        <f t="shared" si="40"/>
        <v>1</v>
      </c>
      <c r="C151" s="106">
        <v>1</v>
      </c>
      <c r="D151" s="106">
        <v>0</v>
      </c>
      <c r="E151" s="118">
        <f t="shared" si="33"/>
        <v>0</v>
      </c>
      <c r="F151" s="106">
        <v>0</v>
      </c>
      <c r="G151" s="106">
        <v>0</v>
      </c>
      <c r="H151" s="106">
        <v>1</v>
      </c>
      <c r="I151" s="106">
        <v>0</v>
      </c>
      <c r="J151" s="106">
        <v>0</v>
      </c>
      <c r="K151" s="106">
        <v>0</v>
      </c>
      <c r="L151" s="106">
        <f t="shared" si="34"/>
        <v>1</v>
      </c>
      <c r="M151" s="106">
        <v>0</v>
      </c>
      <c r="N151" s="118">
        <f t="shared" si="35"/>
        <v>1</v>
      </c>
      <c r="O151" s="106">
        <v>0</v>
      </c>
      <c r="P151" s="106">
        <v>0</v>
      </c>
    </row>
    <row r="152" spans="1:17" x14ac:dyDescent="0.55000000000000004">
      <c r="A152" s="81" t="s">
        <v>206</v>
      </c>
      <c r="B152" s="106">
        <f t="shared" si="40"/>
        <v>17</v>
      </c>
      <c r="C152" s="106">
        <v>4</v>
      </c>
      <c r="D152" s="106">
        <v>13</v>
      </c>
      <c r="E152" s="118">
        <f t="shared" si="33"/>
        <v>0.76470588235294112</v>
      </c>
      <c r="F152" s="106">
        <v>0</v>
      </c>
      <c r="G152" s="106">
        <v>0</v>
      </c>
      <c r="H152" s="106">
        <v>0</v>
      </c>
      <c r="I152" s="106">
        <v>0</v>
      </c>
      <c r="J152" s="106">
        <v>0</v>
      </c>
      <c r="K152" s="106">
        <v>0</v>
      </c>
      <c r="L152" s="106">
        <f t="shared" si="34"/>
        <v>0</v>
      </c>
      <c r="M152" s="106">
        <v>17</v>
      </c>
      <c r="N152" s="118">
        <f t="shared" si="35"/>
        <v>0</v>
      </c>
      <c r="O152" s="106">
        <v>0</v>
      </c>
      <c r="P152" s="106">
        <v>0</v>
      </c>
    </row>
    <row r="153" spans="1:17" x14ac:dyDescent="0.55000000000000004">
      <c r="A153" s="81" t="s">
        <v>183</v>
      </c>
      <c r="B153" s="106">
        <f t="shared" si="40"/>
        <v>3</v>
      </c>
      <c r="C153" s="106">
        <v>1</v>
      </c>
      <c r="D153" s="106">
        <v>2</v>
      </c>
      <c r="E153" s="118">
        <f t="shared" si="33"/>
        <v>0.66666666666666663</v>
      </c>
      <c r="F153" s="106">
        <v>0</v>
      </c>
      <c r="G153" s="106">
        <v>0</v>
      </c>
      <c r="H153" s="106">
        <v>0</v>
      </c>
      <c r="I153" s="106">
        <v>0</v>
      </c>
      <c r="J153" s="106">
        <v>1</v>
      </c>
      <c r="K153" s="106">
        <v>0</v>
      </c>
      <c r="L153" s="106">
        <f t="shared" si="34"/>
        <v>1</v>
      </c>
      <c r="M153" s="106">
        <v>2</v>
      </c>
      <c r="N153" s="118">
        <f t="shared" si="35"/>
        <v>0.33333333333333331</v>
      </c>
      <c r="O153" s="106">
        <v>0</v>
      </c>
      <c r="P153" s="106">
        <v>0</v>
      </c>
    </row>
    <row r="154" spans="1:17" s="80" customFormat="1" x14ac:dyDescent="0.55000000000000004">
      <c r="A154" s="86" t="s">
        <v>50</v>
      </c>
      <c r="B154" s="110">
        <f>SUM(B140:B153)</f>
        <v>89</v>
      </c>
      <c r="C154" s="110">
        <f t="shared" ref="C154:P154" si="41">SUM(C140:C153)</f>
        <v>22</v>
      </c>
      <c r="D154" s="110">
        <f t="shared" si="41"/>
        <v>67</v>
      </c>
      <c r="E154" s="109">
        <f t="shared" si="33"/>
        <v>0.7528089887640449</v>
      </c>
      <c r="F154" s="110">
        <f t="shared" si="41"/>
        <v>0</v>
      </c>
      <c r="G154" s="110">
        <f t="shared" si="41"/>
        <v>4</v>
      </c>
      <c r="H154" s="110">
        <f t="shared" si="41"/>
        <v>10</v>
      </c>
      <c r="I154" s="110">
        <f t="shared" si="41"/>
        <v>1</v>
      </c>
      <c r="J154" s="110">
        <f t="shared" si="41"/>
        <v>8</v>
      </c>
      <c r="K154" s="110">
        <f t="shared" si="41"/>
        <v>0</v>
      </c>
      <c r="L154" s="110">
        <f t="shared" si="34"/>
        <v>23</v>
      </c>
      <c r="M154" s="110">
        <f t="shared" si="41"/>
        <v>65</v>
      </c>
      <c r="N154" s="109">
        <f t="shared" si="35"/>
        <v>0.26136363636363635</v>
      </c>
      <c r="O154" s="110">
        <f t="shared" si="41"/>
        <v>1</v>
      </c>
      <c r="P154" s="110">
        <f t="shared" si="41"/>
        <v>0</v>
      </c>
      <c r="Q154" s="60"/>
    </row>
    <row r="155" spans="1:17" s="80" customFormat="1" x14ac:dyDescent="0.55000000000000004">
      <c r="A155" s="78" t="s">
        <v>208</v>
      </c>
      <c r="B155" s="122">
        <f>B105+B139+B154</f>
        <v>424</v>
      </c>
      <c r="C155" s="122">
        <f>C105+C139+C154</f>
        <v>119</v>
      </c>
      <c r="D155" s="122">
        <f>D105+D139+D154</f>
        <v>305</v>
      </c>
      <c r="E155" s="117">
        <f t="shared" si="33"/>
        <v>0.71933962264150941</v>
      </c>
      <c r="F155" s="122">
        <f t="shared" ref="F155:K155" si="42">F105+F139+F154</f>
        <v>1</v>
      </c>
      <c r="G155" s="122">
        <f t="shared" si="42"/>
        <v>13</v>
      </c>
      <c r="H155" s="122">
        <f t="shared" si="42"/>
        <v>56</v>
      </c>
      <c r="I155" s="122">
        <f t="shared" si="42"/>
        <v>3</v>
      </c>
      <c r="J155" s="122">
        <f t="shared" si="42"/>
        <v>40</v>
      </c>
      <c r="K155" s="122">
        <f t="shared" si="42"/>
        <v>7</v>
      </c>
      <c r="L155" s="111">
        <f t="shared" si="34"/>
        <v>120</v>
      </c>
      <c r="M155" s="122">
        <f>M105+M139+M154</f>
        <v>286</v>
      </c>
      <c r="N155" s="117">
        <f t="shared" si="35"/>
        <v>0.29556650246305421</v>
      </c>
      <c r="O155" s="122">
        <f>O105+O139+O154</f>
        <v>13</v>
      </c>
      <c r="P155" s="122">
        <f>P105+P139+P154</f>
        <v>5</v>
      </c>
      <c r="Q155" s="60"/>
    </row>
    <row r="156" spans="1:17" ht="18.3" x14ac:dyDescent="0.7">
      <c r="A156" s="87" t="s">
        <v>209</v>
      </c>
      <c r="B156" s="106"/>
      <c r="C156" s="106"/>
      <c r="D156" s="106"/>
      <c r="E156" s="117"/>
      <c r="F156" s="106"/>
      <c r="G156" s="106"/>
      <c r="H156" s="106"/>
      <c r="I156" s="106"/>
      <c r="J156" s="106"/>
      <c r="K156" s="106"/>
      <c r="L156" s="111"/>
      <c r="M156" s="106"/>
      <c r="N156" s="117"/>
      <c r="O156" s="106"/>
      <c r="P156" s="106"/>
    </row>
    <row r="157" spans="1:17" x14ac:dyDescent="0.55000000000000004">
      <c r="A157" s="81" t="s">
        <v>107</v>
      </c>
      <c r="B157" s="106">
        <f>C157+D157</f>
        <v>4</v>
      </c>
      <c r="C157" s="106">
        <v>1</v>
      </c>
      <c r="D157" s="106">
        <v>3</v>
      </c>
      <c r="E157" s="118">
        <f t="shared" si="33"/>
        <v>0.75</v>
      </c>
      <c r="F157" s="106">
        <v>0</v>
      </c>
      <c r="G157" s="106">
        <v>0</v>
      </c>
      <c r="H157" s="106">
        <v>0</v>
      </c>
      <c r="I157" s="106">
        <v>0</v>
      </c>
      <c r="J157" s="106">
        <v>0</v>
      </c>
      <c r="K157" s="106">
        <v>0</v>
      </c>
      <c r="L157" s="106">
        <f t="shared" si="34"/>
        <v>0</v>
      </c>
      <c r="M157" s="106">
        <v>2</v>
      </c>
      <c r="N157" s="118">
        <f t="shared" si="35"/>
        <v>0</v>
      </c>
      <c r="O157" s="106">
        <v>2</v>
      </c>
      <c r="P157" s="106">
        <v>0</v>
      </c>
    </row>
    <row r="158" spans="1:17" x14ac:dyDescent="0.55000000000000004">
      <c r="A158" s="81" t="s">
        <v>278</v>
      </c>
      <c r="B158" s="106">
        <f t="shared" ref="B158:B159" si="43">C158+D158</f>
        <v>1</v>
      </c>
      <c r="C158" s="106">
        <v>1</v>
      </c>
      <c r="D158" s="106">
        <v>0</v>
      </c>
      <c r="E158" s="118">
        <f t="shared" si="33"/>
        <v>0</v>
      </c>
      <c r="F158" s="106">
        <v>0</v>
      </c>
      <c r="G158" s="106">
        <v>0</v>
      </c>
      <c r="H158" s="106">
        <v>0</v>
      </c>
      <c r="I158" s="106">
        <v>0</v>
      </c>
      <c r="J158" s="106">
        <v>0</v>
      </c>
      <c r="K158" s="106">
        <v>0</v>
      </c>
      <c r="L158" s="106">
        <f t="shared" si="34"/>
        <v>0</v>
      </c>
      <c r="M158" s="106">
        <v>0</v>
      </c>
      <c r="N158" s="118" t="e">
        <f t="shared" si="35"/>
        <v>#DIV/0!</v>
      </c>
      <c r="O158" s="106">
        <v>1</v>
      </c>
      <c r="P158" s="106">
        <v>0</v>
      </c>
    </row>
    <row r="159" spans="1:17" x14ac:dyDescent="0.55000000000000004">
      <c r="A159" s="81" t="s">
        <v>21</v>
      </c>
      <c r="B159" s="106">
        <f t="shared" si="43"/>
        <v>6</v>
      </c>
      <c r="C159" s="106">
        <v>2</v>
      </c>
      <c r="D159" s="106">
        <v>4</v>
      </c>
      <c r="E159" s="118">
        <f t="shared" si="33"/>
        <v>0.66666666666666663</v>
      </c>
      <c r="F159" s="106">
        <v>0</v>
      </c>
      <c r="G159" s="106">
        <v>0</v>
      </c>
      <c r="H159" s="106">
        <v>0</v>
      </c>
      <c r="I159" s="106">
        <v>0</v>
      </c>
      <c r="J159" s="106">
        <v>0</v>
      </c>
      <c r="K159" s="106">
        <v>0</v>
      </c>
      <c r="L159" s="106">
        <f t="shared" si="34"/>
        <v>0</v>
      </c>
      <c r="M159" s="106">
        <v>3</v>
      </c>
      <c r="N159" s="118">
        <f t="shared" si="35"/>
        <v>0</v>
      </c>
      <c r="O159" s="106">
        <v>3</v>
      </c>
      <c r="P159" s="106">
        <v>0</v>
      </c>
    </row>
    <row r="160" spans="1:17" s="80" customFormat="1" x14ac:dyDescent="0.55000000000000004">
      <c r="A160" s="86" t="s">
        <v>22</v>
      </c>
      <c r="B160" s="115">
        <f>SUM(B157:B159)</f>
        <v>11</v>
      </c>
      <c r="C160" s="115">
        <f t="shared" ref="C160:P160" si="44">SUM(C157:C159)</f>
        <v>4</v>
      </c>
      <c r="D160" s="115">
        <f t="shared" si="44"/>
        <v>7</v>
      </c>
      <c r="E160" s="109">
        <f t="shared" si="33"/>
        <v>0.63636363636363635</v>
      </c>
      <c r="F160" s="115">
        <f t="shared" si="44"/>
        <v>0</v>
      </c>
      <c r="G160" s="115">
        <f t="shared" si="44"/>
        <v>0</v>
      </c>
      <c r="H160" s="115">
        <f t="shared" si="44"/>
        <v>0</v>
      </c>
      <c r="I160" s="115">
        <f t="shared" si="44"/>
        <v>0</v>
      </c>
      <c r="J160" s="115">
        <f t="shared" si="44"/>
        <v>0</v>
      </c>
      <c r="K160" s="115">
        <f t="shared" si="44"/>
        <v>0</v>
      </c>
      <c r="L160" s="110">
        <f t="shared" si="34"/>
        <v>0</v>
      </c>
      <c r="M160" s="115">
        <f t="shared" si="44"/>
        <v>5</v>
      </c>
      <c r="N160" s="109">
        <f t="shared" si="35"/>
        <v>0</v>
      </c>
      <c r="O160" s="115">
        <f t="shared" si="44"/>
        <v>6</v>
      </c>
      <c r="P160" s="115">
        <f t="shared" si="44"/>
        <v>0</v>
      </c>
      <c r="Q160" s="60"/>
    </row>
    <row r="161" spans="1:17" x14ac:dyDescent="0.55000000000000004">
      <c r="A161" s="81" t="s">
        <v>28</v>
      </c>
      <c r="B161" s="106">
        <v>8</v>
      </c>
      <c r="C161" s="106">
        <v>3</v>
      </c>
      <c r="D161" s="106">
        <v>5</v>
      </c>
      <c r="E161" s="118">
        <f t="shared" si="33"/>
        <v>0.625</v>
      </c>
      <c r="F161" s="106">
        <v>0</v>
      </c>
      <c r="G161" s="106">
        <v>0</v>
      </c>
      <c r="H161" s="106">
        <v>2</v>
      </c>
      <c r="I161" s="106">
        <v>0</v>
      </c>
      <c r="J161" s="106">
        <v>2</v>
      </c>
      <c r="K161" s="106">
        <v>0</v>
      </c>
      <c r="L161" s="106">
        <f t="shared" si="34"/>
        <v>4</v>
      </c>
      <c r="M161" s="106">
        <v>1</v>
      </c>
      <c r="N161" s="118">
        <f t="shared" si="35"/>
        <v>0.8</v>
      </c>
      <c r="O161" s="106">
        <v>3</v>
      </c>
      <c r="P161" s="106">
        <v>0</v>
      </c>
    </row>
    <row r="162" spans="1:17" x14ac:dyDescent="0.55000000000000004">
      <c r="A162" s="81" t="s">
        <v>120</v>
      </c>
      <c r="B162" s="106">
        <v>17</v>
      </c>
      <c r="C162" s="106">
        <v>3</v>
      </c>
      <c r="D162" s="106">
        <v>14</v>
      </c>
      <c r="E162" s="118">
        <f t="shared" si="33"/>
        <v>0.82352941176470584</v>
      </c>
      <c r="F162" s="106">
        <v>0</v>
      </c>
      <c r="G162" s="106">
        <v>1</v>
      </c>
      <c r="H162" s="106">
        <v>0</v>
      </c>
      <c r="I162" s="106">
        <v>0</v>
      </c>
      <c r="J162" s="106">
        <v>2</v>
      </c>
      <c r="K162" s="106">
        <v>0</v>
      </c>
      <c r="L162" s="106">
        <f t="shared" si="34"/>
        <v>3</v>
      </c>
      <c r="M162" s="106">
        <v>10</v>
      </c>
      <c r="N162" s="118">
        <f t="shared" si="35"/>
        <v>0.23076923076923078</v>
      </c>
      <c r="O162" s="106">
        <v>4</v>
      </c>
      <c r="P162" s="106">
        <v>0</v>
      </c>
    </row>
    <row r="163" spans="1:17" x14ac:dyDescent="0.55000000000000004">
      <c r="A163" s="8" t="s">
        <v>211</v>
      </c>
      <c r="B163" s="106">
        <v>10</v>
      </c>
      <c r="C163" s="106">
        <v>2</v>
      </c>
      <c r="D163" s="106">
        <v>8</v>
      </c>
      <c r="E163" s="118">
        <v>0.8</v>
      </c>
      <c r="F163" s="106">
        <v>0</v>
      </c>
      <c r="G163" s="106">
        <v>0</v>
      </c>
      <c r="H163" s="106">
        <v>0</v>
      </c>
      <c r="I163" s="106">
        <v>0</v>
      </c>
      <c r="J163" s="106">
        <v>1</v>
      </c>
      <c r="K163" s="106">
        <v>0</v>
      </c>
      <c r="L163" s="106">
        <v>0</v>
      </c>
      <c r="M163" s="106">
        <v>8</v>
      </c>
      <c r="N163" s="118">
        <v>0.111</v>
      </c>
      <c r="O163" s="106">
        <v>1</v>
      </c>
      <c r="P163" s="106">
        <v>0</v>
      </c>
    </row>
    <row r="164" spans="1:17" x14ac:dyDescent="0.55000000000000004">
      <c r="A164" s="81" t="s">
        <v>279</v>
      </c>
      <c r="B164" s="106">
        <v>3</v>
      </c>
      <c r="C164" s="106">
        <v>1</v>
      </c>
      <c r="D164" s="106">
        <v>2</v>
      </c>
      <c r="E164" s="118">
        <f t="shared" si="33"/>
        <v>0.66666666666666663</v>
      </c>
      <c r="F164" s="106">
        <v>0</v>
      </c>
      <c r="G164" s="106">
        <v>1</v>
      </c>
      <c r="H164" s="106">
        <v>0</v>
      </c>
      <c r="I164" s="106">
        <v>0</v>
      </c>
      <c r="J164" s="106">
        <v>0</v>
      </c>
      <c r="K164" s="106">
        <v>0</v>
      </c>
      <c r="L164" s="106">
        <f t="shared" si="34"/>
        <v>1</v>
      </c>
      <c r="M164" s="106">
        <v>1</v>
      </c>
      <c r="N164" s="118">
        <f t="shared" si="35"/>
        <v>0.5</v>
      </c>
      <c r="O164" s="106">
        <v>1</v>
      </c>
      <c r="P164" s="106">
        <v>0</v>
      </c>
    </row>
    <row r="165" spans="1:17" x14ac:dyDescent="0.55000000000000004">
      <c r="A165" s="81" t="s">
        <v>280</v>
      </c>
      <c r="B165" s="106">
        <v>9</v>
      </c>
      <c r="C165" s="106">
        <v>4</v>
      </c>
      <c r="D165" s="106">
        <v>5</v>
      </c>
      <c r="E165" s="118">
        <f t="shared" si="33"/>
        <v>0.55555555555555558</v>
      </c>
      <c r="F165" s="106">
        <v>0</v>
      </c>
      <c r="G165" s="106">
        <v>1</v>
      </c>
      <c r="H165" s="106">
        <v>1</v>
      </c>
      <c r="I165" s="106">
        <v>0</v>
      </c>
      <c r="J165" s="106">
        <v>2</v>
      </c>
      <c r="K165" s="106">
        <v>0</v>
      </c>
      <c r="L165" s="106">
        <f t="shared" si="34"/>
        <v>4</v>
      </c>
      <c r="M165" s="106">
        <v>5</v>
      </c>
      <c r="N165" s="118">
        <f t="shared" si="35"/>
        <v>0.44444444444444442</v>
      </c>
      <c r="O165" s="106">
        <v>0</v>
      </c>
      <c r="P165" s="106">
        <v>0</v>
      </c>
    </row>
    <row r="166" spans="1:17" x14ac:dyDescent="0.55000000000000004">
      <c r="A166" s="81" t="s">
        <v>212</v>
      </c>
      <c r="B166" s="106">
        <v>18</v>
      </c>
      <c r="C166" s="106">
        <v>7</v>
      </c>
      <c r="D166" s="106">
        <v>11</v>
      </c>
      <c r="E166" s="118">
        <f t="shared" si="33"/>
        <v>0.61111111111111116</v>
      </c>
      <c r="F166" s="106">
        <v>0</v>
      </c>
      <c r="G166" s="106">
        <v>1</v>
      </c>
      <c r="H166" s="106">
        <v>7</v>
      </c>
      <c r="I166" s="106">
        <v>0</v>
      </c>
      <c r="J166" s="106">
        <v>3</v>
      </c>
      <c r="K166" s="106">
        <v>1</v>
      </c>
      <c r="L166" s="106">
        <f t="shared" si="34"/>
        <v>12</v>
      </c>
      <c r="M166" s="106">
        <v>5</v>
      </c>
      <c r="N166" s="118">
        <f t="shared" si="35"/>
        <v>0.70588235294117652</v>
      </c>
      <c r="O166" s="106">
        <v>0</v>
      </c>
      <c r="P166" s="106">
        <v>1</v>
      </c>
    </row>
    <row r="167" spans="1:17" x14ac:dyDescent="0.55000000000000004">
      <c r="A167" s="8" t="s">
        <v>281</v>
      </c>
      <c r="B167" s="106">
        <v>6</v>
      </c>
      <c r="C167" s="106">
        <v>0</v>
      </c>
      <c r="D167" s="106">
        <v>6</v>
      </c>
      <c r="E167" s="118">
        <v>1</v>
      </c>
      <c r="F167" s="106">
        <v>0</v>
      </c>
      <c r="G167" s="106">
        <v>1</v>
      </c>
      <c r="H167" s="106">
        <v>1</v>
      </c>
      <c r="I167" s="106">
        <v>0</v>
      </c>
      <c r="J167" s="106">
        <v>1</v>
      </c>
      <c r="K167" s="106">
        <v>0</v>
      </c>
      <c r="L167" s="106">
        <v>0</v>
      </c>
      <c r="M167" s="106">
        <v>3</v>
      </c>
      <c r="N167" s="118">
        <v>0.5</v>
      </c>
      <c r="O167" s="106">
        <v>0</v>
      </c>
      <c r="P167" s="106">
        <v>0</v>
      </c>
    </row>
    <row r="168" spans="1:17" x14ac:dyDescent="0.55000000000000004">
      <c r="A168" s="8" t="s">
        <v>282</v>
      </c>
      <c r="B168" s="106">
        <v>2</v>
      </c>
      <c r="C168" s="106">
        <v>0</v>
      </c>
      <c r="D168" s="106">
        <v>2</v>
      </c>
      <c r="E168" s="118">
        <v>1</v>
      </c>
      <c r="F168" s="106">
        <v>0</v>
      </c>
      <c r="G168" s="106">
        <v>0</v>
      </c>
      <c r="H168" s="106">
        <v>1</v>
      </c>
      <c r="I168" s="106">
        <v>0</v>
      </c>
      <c r="J168" s="106">
        <v>1</v>
      </c>
      <c r="K168" s="106">
        <v>0</v>
      </c>
      <c r="L168" s="106">
        <v>0</v>
      </c>
      <c r="M168" s="106">
        <v>0</v>
      </c>
      <c r="N168" s="118">
        <v>1</v>
      </c>
      <c r="O168" s="106">
        <v>0</v>
      </c>
      <c r="P168" s="106">
        <v>0</v>
      </c>
    </row>
    <row r="169" spans="1:17" x14ac:dyDescent="0.55000000000000004">
      <c r="A169" s="8" t="s">
        <v>283</v>
      </c>
      <c r="B169" s="106">
        <v>1</v>
      </c>
      <c r="C169" s="106">
        <v>0</v>
      </c>
      <c r="D169" s="106">
        <v>1</v>
      </c>
      <c r="E169" s="118">
        <v>1</v>
      </c>
      <c r="F169" s="106">
        <v>0</v>
      </c>
      <c r="G169" s="106">
        <v>0</v>
      </c>
      <c r="H169" s="106">
        <v>0</v>
      </c>
      <c r="I169" s="106">
        <v>0</v>
      </c>
      <c r="J169" s="106">
        <v>0</v>
      </c>
      <c r="K169" s="106">
        <v>0</v>
      </c>
      <c r="L169" s="106">
        <v>0</v>
      </c>
      <c r="M169" s="106">
        <v>0</v>
      </c>
      <c r="N169" s="118">
        <v>0</v>
      </c>
      <c r="O169" s="106">
        <v>0</v>
      </c>
      <c r="P169" s="106">
        <v>1</v>
      </c>
    </row>
    <row r="170" spans="1:17" x14ac:dyDescent="0.55000000000000004">
      <c r="A170" s="81" t="s">
        <v>284</v>
      </c>
      <c r="B170" s="106">
        <v>1</v>
      </c>
      <c r="C170" s="106">
        <v>0</v>
      </c>
      <c r="D170" s="106">
        <v>1</v>
      </c>
      <c r="E170" s="118">
        <f t="shared" si="33"/>
        <v>1</v>
      </c>
      <c r="F170" s="106">
        <v>0</v>
      </c>
      <c r="G170" s="106">
        <v>0</v>
      </c>
      <c r="H170" s="106">
        <v>0</v>
      </c>
      <c r="I170" s="106">
        <v>0</v>
      </c>
      <c r="J170" s="106">
        <v>0</v>
      </c>
      <c r="K170" s="106">
        <v>0</v>
      </c>
      <c r="L170" s="106">
        <f t="shared" si="34"/>
        <v>0</v>
      </c>
      <c r="M170" s="106">
        <v>0</v>
      </c>
      <c r="N170" s="118" t="e">
        <f t="shared" si="35"/>
        <v>#DIV/0!</v>
      </c>
      <c r="O170" s="106">
        <v>0</v>
      </c>
      <c r="P170" s="106">
        <v>1</v>
      </c>
    </row>
    <row r="171" spans="1:17" x14ac:dyDescent="0.55000000000000004">
      <c r="A171" s="81" t="s">
        <v>285</v>
      </c>
      <c r="B171" s="106">
        <v>6</v>
      </c>
      <c r="C171" s="106">
        <v>1</v>
      </c>
      <c r="D171" s="106">
        <v>5</v>
      </c>
      <c r="E171" s="118">
        <f t="shared" si="33"/>
        <v>0.83333333333333337</v>
      </c>
      <c r="F171" s="106">
        <v>0</v>
      </c>
      <c r="G171" s="106">
        <v>0</v>
      </c>
      <c r="H171" s="106">
        <v>0</v>
      </c>
      <c r="I171" s="106">
        <v>0</v>
      </c>
      <c r="J171" s="106">
        <v>1</v>
      </c>
      <c r="K171" s="106">
        <v>0</v>
      </c>
      <c r="L171" s="106">
        <f t="shared" si="34"/>
        <v>1</v>
      </c>
      <c r="M171" s="106">
        <v>3</v>
      </c>
      <c r="N171" s="118">
        <f t="shared" si="35"/>
        <v>0.25</v>
      </c>
      <c r="O171" s="106">
        <v>2</v>
      </c>
      <c r="P171" s="106">
        <v>0</v>
      </c>
    </row>
    <row r="172" spans="1:17" s="80" customFormat="1" x14ac:dyDescent="0.55000000000000004">
      <c r="A172" s="86" t="s">
        <v>46</v>
      </c>
      <c r="B172" s="115">
        <f>B161+B162+B164+B165+B166+B170+B171</f>
        <v>62</v>
      </c>
      <c r="C172" s="115">
        <f t="shared" ref="C172:D172" si="45">SUM(C161:C171)</f>
        <v>21</v>
      </c>
      <c r="D172" s="115">
        <f t="shared" si="45"/>
        <v>60</v>
      </c>
      <c r="E172" s="109">
        <f t="shared" si="33"/>
        <v>0.967741935483871</v>
      </c>
      <c r="F172" s="115">
        <f>F161+F162+F164+F165+F166+F170+F171</f>
        <v>0</v>
      </c>
      <c r="G172" s="115">
        <f t="shared" ref="G172:K172" si="46">G161+G162+G164+G165+G166+G170+G171</f>
        <v>4</v>
      </c>
      <c r="H172" s="115">
        <f t="shared" si="46"/>
        <v>10</v>
      </c>
      <c r="I172" s="115">
        <f t="shared" si="46"/>
        <v>0</v>
      </c>
      <c r="J172" s="115">
        <f t="shared" si="46"/>
        <v>10</v>
      </c>
      <c r="K172" s="115">
        <f t="shared" si="46"/>
        <v>1</v>
      </c>
      <c r="L172" s="110">
        <f t="shared" si="34"/>
        <v>25</v>
      </c>
      <c r="M172" s="115">
        <f>M161+M162+M164+M165+M166+M170+M171</f>
        <v>25</v>
      </c>
      <c r="N172" s="109">
        <f t="shared" si="35"/>
        <v>0.5</v>
      </c>
      <c r="O172" s="115">
        <f>O161+O162+O164+O165+O166+O170+O171</f>
        <v>10</v>
      </c>
      <c r="P172" s="115">
        <f>P161+P162+P164+P165+P166+P170+P171</f>
        <v>2</v>
      </c>
      <c r="Q172" s="60"/>
    </row>
    <row r="173" spans="1:17" x14ac:dyDescent="0.55000000000000004">
      <c r="A173" s="81" t="s">
        <v>48</v>
      </c>
      <c r="B173" s="106">
        <v>3</v>
      </c>
      <c r="C173" s="106">
        <v>2</v>
      </c>
      <c r="D173" s="106">
        <v>1</v>
      </c>
      <c r="E173" s="118">
        <f t="shared" si="33"/>
        <v>0.33333333333333331</v>
      </c>
      <c r="F173" s="106">
        <v>0</v>
      </c>
      <c r="G173" s="106">
        <v>0</v>
      </c>
      <c r="H173" s="106">
        <v>1</v>
      </c>
      <c r="I173" s="106">
        <v>0</v>
      </c>
      <c r="J173" s="106">
        <v>0</v>
      </c>
      <c r="K173" s="106">
        <v>0</v>
      </c>
      <c r="L173" s="106">
        <f t="shared" si="34"/>
        <v>1</v>
      </c>
      <c r="M173" s="106">
        <v>2</v>
      </c>
      <c r="N173" s="118">
        <f t="shared" si="35"/>
        <v>0.33333333333333331</v>
      </c>
      <c r="O173" s="106">
        <v>0</v>
      </c>
      <c r="P173" s="106">
        <v>0</v>
      </c>
    </row>
    <row r="174" spans="1:17" x14ac:dyDescent="0.55000000000000004">
      <c r="A174" s="81" t="s">
        <v>217</v>
      </c>
      <c r="B174" s="106">
        <v>22</v>
      </c>
      <c r="C174" s="106">
        <v>1</v>
      </c>
      <c r="D174" s="106">
        <v>21</v>
      </c>
      <c r="E174" s="118">
        <f t="shared" si="33"/>
        <v>0.95454545454545459</v>
      </c>
      <c r="F174" s="106">
        <v>0</v>
      </c>
      <c r="G174" s="106">
        <v>1</v>
      </c>
      <c r="H174" s="106">
        <v>3</v>
      </c>
      <c r="I174" s="106">
        <v>0</v>
      </c>
      <c r="J174" s="106">
        <v>4</v>
      </c>
      <c r="K174" s="106">
        <v>0</v>
      </c>
      <c r="L174" s="106">
        <f t="shared" si="34"/>
        <v>8</v>
      </c>
      <c r="M174" s="106">
        <v>14</v>
      </c>
      <c r="N174" s="118">
        <f t="shared" si="35"/>
        <v>0.36363636363636365</v>
      </c>
      <c r="O174" s="106">
        <v>0</v>
      </c>
      <c r="P174" s="106">
        <v>0</v>
      </c>
    </row>
    <row r="175" spans="1:17" x14ac:dyDescent="0.55000000000000004">
      <c r="A175" s="81" t="s">
        <v>123</v>
      </c>
      <c r="B175" s="106">
        <v>1</v>
      </c>
      <c r="C175" s="106">
        <v>1</v>
      </c>
      <c r="D175" s="106">
        <v>0</v>
      </c>
      <c r="E175" s="118">
        <f t="shared" si="33"/>
        <v>0</v>
      </c>
      <c r="F175" s="106">
        <v>0</v>
      </c>
      <c r="G175" s="106">
        <v>0</v>
      </c>
      <c r="H175" s="106">
        <v>0</v>
      </c>
      <c r="I175" s="106">
        <v>0</v>
      </c>
      <c r="J175" s="106">
        <v>1</v>
      </c>
      <c r="K175" s="106">
        <v>0</v>
      </c>
      <c r="L175" s="106">
        <f t="shared" si="34"/>
        <v>1</v>
      </c>
      <c r="M175" s="106">
        <v>0</v>
      </c>
      <c r="N175" s="118">
        <f t="shared" si="35"/>
        <v>1</v>
      </c>
      <c r="O175" s="106">
        <v>0</v>
      </c>
      <c r="P175" s="106">
        <v>0</v>
      </c>
    </row>
    <row r="176" spans="1:17" x14ac:dyDescent="0.55000000000000004">
      <c r="A176" s="81" t="s">
        <v>203</v>
      </c>
      <c r="B176" s="106">
        <v>1</v>
      </c>
      <c r="C176" s="106">
        <v>0</v>
      </c>
      <c r="D176" s="106">
        <v>1</v>
      </c>
      <c r="E176" s="118">
        <f t="shared" si="33"/>
        <v>1</v>
      </c>
      <c r="F176" s="106">
        <v>0</v>
      </c>
      <c r="G176" s="106">
        <v>0</v>
      </c>
      <c r="H176" s="106">
        <v>0</v>
      </c>
      <c r="I176" s="106">
        <v>0</v>
      </c>
      <c r="J176" s="106">
        <v>0</v>
      </c>
      <c r="K176" s="106">
        <v>0</v>
      </c>
      <c r="L176" s="106">
        <f t="shared" si="34"/>
        <v>0</v>
      </c>
      <c r="M176" s="106">
        <v>1</v>
      </c>
      <c r="N176" s="118">
        <f t="shared" si="35"/>
        <v>0</v>
      </c>
      <c r="O176" s="106">
        <v>0</v>
      </c>
      <c r="P176" s="106">
        <v>0</v>
      </c>
    </row>
    <row r="177" spans="1:17" x14ac:dyDescent="0.55000000000000004">
      <c r="A177" s="86" t="s">
        <v>50</v>
      </c>
      <c r="B177" s="110">
        <f>SUM(B173:B176)</f>
        <v>27</v>
      </c>
      <c r="C177" s="110">
        <v>4</v>
      </c>
      <c r="D177" s="110">
        <v>23</v>
      </c>
      <c r="E177" s="109">
        <f t="shared" si="33"/>
        <v>0.85185185185185186</v>
      </c>
      <c r="F177" s="110">
        <v>0</v>
      </c>
      <c r="G177" s="110">
        <v>1</v>
      </c>
      <c r="H177" s="110">
        <v>4</v>
      </c>
      <c r="I177" s="110">
        <v>0</v>
      </c>
      <c r="J177" s="110">
        <v>5</v>
      </c>
      <c r="K177" s="110">
        <v>0</v>
      </c>
      <c r="L177" s="110">
        <f t="shared" si="34"/>
        <v>10</v>
      </c>
      <c r="M177" s="110">
        <v>17</v>
      </c>
      <c r="N177" s="109">
        <f t="shared" si="35"/>
        <v>0.37037037037037035</v>
      </c>
      <c r="O177" s="110">
        <v>0</v>
      </c>
      <c r="P177" s="110">
        <v>0</v>
      </c>
    </row>
    <row r="178" spans="1:17" s="80" customFormat="1" x14ac:dyDescent="0.55000000000000004">
      <c r="A178" s="78" t="s">
        <v>218</v>
      </c>
      <c r="B178" s="122">
        <f>B160+B172+B177</f>
        <v>100</v>
      </c>
      <c r="C178" s="122">
        <f t="shared" ref="C178:P178" si="47">C160+C172+C177</f>
        <v>29</v>
      </c>
      <c r="D178" s="122">
        <f t="shared" si="47"/>
        <v>90</v>
      </c>
      <c r="E178" s="117">
        <f t="shared" si="33"/>
        <v>0.9</v>
      </c>
      <c r="F178" s="122">
        <f t="shared" si="47"/>
        <v>0</v>
      </c>
      <c r="G178" s="122">
        <f t="shared" si="47"/>
        <v>5</v>
      </c>
      <c r="H178" s="122">
        <f t="shared" si="47"/>
        <v>14</v>
      </c>
      <c r="I178" s="122">
        <f t="shared" si="47"/>
        <v>0</v>
      </c>
      <c r="J178" s="122">
        <f t="shared" si="47"/>
        <v>15</v>
      </c>
      <c r="K178" s="122">
        <f t="shared" si="47"/>
        <v>1</v>
      </c>
      <c r="L178" s="111">
        <f t="shared" si="34"/>
        <v>35</v>
      </c>
      <c r="M178" s="122">
        <f t="shared" si="47"/>
        <v>47</v>
      </c>
      <c r="N178" s="117">
        <f t="shared" si="35"/>
        <v>0.42682926829268292</v>
      </c>
      <c r="O178" s="122">
        <f t="shared" si="47"/>
        <v>16</v>
      </c>
      <c r="P178" s="122">
        <f t="shared" si="47"/>
        <v>2</v>
      </c>
      <c r="Q178" s="60"/>
    </row>
    <row r="179" spans="1:17" ht="18.3" x14ac:dyDescent="0.7">
      <c r="A179" s="91" t="s">
        <v>219</v>
      </c>
      <c r="B179" s="123"/>
      <c r="C179" s="123"/>
      <c r="D179" s="123"/>
      <c r="E179" s="117"/>
      <c r="F179" s="123"/>
      <c r="G179" s="123"/>
      <c r="H179" s="123"/>
      <c r="I179" s="123"/>
      <c r="J179" s="123"/>
      <c r="K179" s="123"/>
      <c r="L179" s="111"/>
      <c r="M179" s="123"/>
      <c r="N179" s="117"/>
      <c r="O179" s="123"/>
      <c r="P179" s="123"/>
    </row>
    <row r="180" spans="1:17" x14ac:dyDescent="0.55000000000000004">
      <c r="A180" s="81" t="s">
        <v>220</v>
      </c>
      <c r="B180" s="106">
        <f>C180+D180</f>
        <v>1</v>
      </c>
      <c r="C180" s="106">
        <v>0</v>
      </c>
      <c r="D180" s="106">
        <v>1</v>
      </c>
      <c r="E180" s="118">
        <f>D180/B180</f>
        <v>1</v>
      </c>
      <c r="F180" s="106">
        <v>0</v>
      </c>
      <c r="G180" s="106">
        <v>0</v>
      </c>
      <c r="H180" s="106">
        <v>0</v>
      </c>
      <c r="I180" s="106">
        <v>0</v>
      </c>
      <c r="J180" s="106">
        <v>0</v>
      </c>
      <c r="K180" s="106">
        <v>0</v>
      </c>
      <c r="L180" s="106">
        <f>SUM(F180:K180)</f>
        <v>0</v>
      </c>
      <c r="M180" s="106">
        <v>1</v>
      </c>
      <c r="N180" s="118">
        <f>L180/(L180+M180)</f>
        <v>0</v>
      </c>
      <c r="O180" s="106">
        <v>0</v>
      </c>
      <c r="P180" s="106">
        <v>0</v>
      </c>
    </row>
    <row r="181" spans="1:17" x14ac:dyDescent="0.55000000000000004">
      <c r="A181" s="31" t="s">
        <v>221</v>
      </c>
      <c r="B181" s="106">
        <v>1</v>
      </c>
      <c r="C181" s="106">
        <v>0</v>
      </c>
      <c r="D181" s="106">
        <v>1</v>
      </c>
      <c r="E181" s="118">
        <v>1</v>
      </c>
      <c r="F181" s="106">
        <v>0</v>
      </c>
      <c r="G181" s="106">
        <v>0</v>
      </c>
      <c r="H181" s="106">
        <v>0</v>
      </c>
      <c r="I181" s="106">
        <v>0</v>
      </c>
      <c r="J181" s="106">
        <v>0</v>
      </c>
      <c r="K181" s="106">
        <v>0</v>
      </c>
      <c r="L181" s="106">
        <v>0</v>
      </c>
      <c r="M181" s="106">
        <v>1</v>
      </c>
      <c r="N181" s="118">
        <v>0</v>
      </c>
      <c r="O181" s="106">
        <v>0</v>
      </c>
      <c r="P181" s="106">
        <v>0</v>
      </c>
    </row>
    <row r="182" spans="1:17" x14ac:dyDescent="0.55000000000000004">
      <c r="A182" s="31" t="s">
        <v>71</v>
      </c>
      <c r="B182" s="106">
        <v>3</v>
      </c>
      <c r="C182" s="106">
        <v>1</v>
      </c>
      <c r="D182" s="106">
        <v>2</v>
      </c>
      <c r="E182" s="118">
        <v>0.66700000000000004</v>
      </c>
      <c r="F182" s="106">
        <v>0</v>
      </c>
      <c r="G182" s="106">
        <v>0</v>
      </c>
      <c r="H182" s="106">
        <v>0</v>
      </c>
      <c r="I182" s="106">
        <v>0</v>
      </c>
      <c r="J182" s="106">
        <v>0</v>
      </c>
      <c r="K182" s="106">
        <v>0</v>
      </c>
      <c r="L182" s="106">
        <v>0</v>
      </c>
      <c r="M182" s="106">
        <v>3</v>
      </c>
      <c r="N182" s="118">
        <v>0</v>
      </c>
      <c r="O182" s="106">
        <v>0</v>
      </c>
      <c r="P182" s="106">
        <v>0</v>
      </c>
    </row>
    <row r="183" spans="1:17" x14ac:dyDescent="0.55000000000000004">
      <c r="A183" s="81" t="s">
        <v>286</v>
      </c>
      <c r="B183" s="106">
        <f>C183+D183</f>
        <v>3</v>
      </c>
      <c r="C183" s="106">
        <v>3</v>
      </c>
      <c r="D183" s="106">
        <v>0</v>
      </c>
      <c r="E183" s="118">
        <f t="shared" ref="E183:E184" si="48">D183/B183</f>
        <v>0</v>
      </c>
      <c r="F183" s="106">
        <v>0</v>
      </c>
      <c r="G183" s="106">
        <v>0</v>
      </c>
      <c r="H183" s="106">
        <v>0</v>
      </c>
      <c r="I183" s="106">
        <v>0</v>
      </c>
      <c r="J183" s="106">
        <v>0</v>
      </c>
      <c r="K183" s="106">
        <v>0</v>
      </c>
      <c r="L183" s="106">
        <f t="shared" ref="L183:L188" si="49">SUM(F183:K183)</f>
        <v>0</v>
      </c>
      <c r="M183" s="106">
        <v>3</v>
      </c>
      <c r="N183" s="118">
        <f t="shared" ref="N183:N184" si="50">L183/(L183+M183)</f>
        <v>0</v>
      </c>
      <c r="O183" s="106">
        <v>0</v>
      </c>
      <c r="P183" s="106">
        <v>0</v>
      </c>
    </row>
    <row r="184" spans="1:17" x14ac:dyDescent="0.55000000000000004">
      <c r="A184" s="86" t="s">
        <v>22</v>
      </c>
      <c r="B184" s="115">
        <f>B180+B183</f>
        <v>4</v>
      </c>
      <c r="C184" s="115">
        <f>C180+C183</f>
        <v>3</v>
      </c>
      <c r="D184" s="115">
        <f>D180+D183</f>
        <v>1</v>
      </c>
      <c r="E184" s="109">
        <f t="shared" si="48"/>
        <v>0.25</v>
      </c>
      <c r="F184" s="115">
        <f t="shared" ref="F184:K184" si="51">F180+F183</f>
        <v>0</v>
      </c>
      <c r="G184" s="115">
        <f t="shared" si="51"/>
        <v>0</v>
      </c>
      <c r="H184" s="115">
        <f t="shared" si="51"/>
        <v>0</v>
      </c>
      <c r="I184" s="115">
        <f t="shared" si="51"/>
        <v>0</v>
      </c>
      <c r="J184" s="115">
        <f t="shared" si="51"/>
        <v>0</v>
      </c>
      <c r="K184" s="115">
        <f t="shared" si="51"/>
        <v>0</v>
      </c>
      <c r="L184" s="110">
        <f t="shared" si="49"/>
        <v>0</v>
      </c>
      <c r="M184" s="115">
        <f>M180+M183</f>
        <v>4</v>
      </c>
      <c r="N184" s="109">
        <f t="shared" si="50"/>
        <v>0</v>
      </c>
      <c r="O184" s="115">
        <f>O180+O183</f>
        <v>0</v>
      </c>
      <c r="P184" s="115">
        <f>P180+P183</f>
        <v>0</v>
      </c>
    </row>
    <row r="185" spans="1:17" x14ac:dyDescent="0.55000000000000004">
      <c r="A185" s="81" t="s">
        <v>223</v>
      </c>
      <c r="B185" s="106">
        <f>C185+D185</f>
        <v>12</v>
      </c>
      <c r="C185" s="106">
        <v>7</v>
      </c>
      <c r="D185" s="106">
        <v>5</v>
      </c>
      <c r="E185" s="118">
        <f>D185/B185</f>
        <v>0.41666666666666669</v>
      </c>
      <c r="F185" s="106">
        <v>0</v>
      </c>
      <c r="G185" s="106">
        <v>0</v>
      </c>
      <c r="H185" s="106">
        <v>0</v>
      </c>
      <c r="I185" s="106">
        <v>0</v>
      </c>
      <c r="J185" s="106">
        <v>4</v>
      </c>
      <c r="K185" s="106">
        <v>0</v>
      </c>
      <c r="L185" s="106">
        <f t="shared" si="49"/>
        <v>4</v>
      </c>
      <c r="M185" s="106">
        <v>5</v>
      </c>
      <c r="N185" s="118">
        <f>L185/(L185+M185)</f>
        <v>0.44444444444444442</v>
      </c>
      <c r="O185" s="106">
        <v>2</v>
      </c>
      <c r="P185" s="106">
        <v>1</v>
      </c>
    </row>
    <row r="186" spans="1:17" x14ac:dyDescent="0.55000000000000004">
      <c r="A186" s="81" t="s">
        <v>287</v>
      </c>
      <c r="B186" s="106">
        <f t="shared" ref="B186:B187" si="52">C186+D186</f>
        <v>2</v>
      </c>
      <c r="C186" s="106">
        <v>1</v>
      </c>
      <c r="D186" s="106">
        <v>1</v>
      </c>
      <c r="E186" s="118">
        <f t="shared" ref="E186:E188" si="53">D186/B186</f>
        <v>0.5</v>
      </c>
      <c r="F186" s="106">
        <v>0</v>
      </c>
      <c r="G186" s="106">
        <v>0</v>
      </c>
      <c r="H186" s="106">
        <v>0</v>
      </c>
      <c r="I186" s="106">
        <v>0</v>
      </c>
      <c r="J186" s="106">
        <v>0</v>
      </c>
      <c r="K186" s="106">
        <v>0</v>
      </c>
      <c r="L186" s="106">
        <f t="shared" si="49"/>
        <v>0</v>
      </c>
      <c r="M186" s="106">
        <v>2</v>
      </c>
      <c r="N186" s="118">
        <f t="shared" ref="N186:N188" si="54">L186/(L186+M186)</f>
        <v>0</v>
      </c>
      <c r="O186" s="106">
        <v>0</v>
      </c>
      <c r="P186" s="106">
        <v>0</v>
      </c>
    </row>
    <row r="187" spans="1:17" x14ac:dyDescent="0.55000000000000004">
      <c r="A187" s="81" t="s">
        <v>225</v>
      </c>
      <c r="B187" s="106">
        <f t="shared" si="52"/>
        <v>9</v>
      </c>
      <c r="C187" s="106">
        <v>6</v>
      </c>
      <c r="D187" s="106">
        <v>3</v>
      </c>
      <c r="E187" s="118">
        <f t="shared" si="53"/>
        <v>0.33333333333333331</v>
      </c>
      <c r="F187" s="106">
        <v>0</v>
      </c>
      <c r="G187" s="106">
        <v>0</v>
      </c>
      <c r="H187" s="106">
        <v>1</v>
      </c>
      <c r="I187" s="106">
        <v>0</v>
      </c>
      <c r="J187" s="106">
        <v>2</v>
      </c>
      <c r="K187" s="106">
        <v>0</v>
      </c>
      <c r="L187" s="106">
        <f t="shared" si="49"/>
        <v>3</v>
      </c>
      <c r="M187" s="106">
        <v>6</v>
      </c>
      <c r="N187" s="118">
        <f t="shared" si="54"/>
        <v>0.33333333333333331</v>
      </c>
      <c r="O187" s="106">
        <v>0</v>
      </c>
      <c r="P187" s="106">
        <v>0</v>
      </c>
    </row>
    <row r="188" spans="1:17" x14ac:dyDescent="0.55000000000000004">
      <c r="A188" s="86" t="s">
        <v>46</v>
      </c>
      <c r="B188" s="115">
        <f>B185+B186+B187</f>
        <v>23</v>
      </c>
      <c r="C188" s="115">
        <f>C185+C186+C187</f>
        <v>14</v>
      </c>
      <c r="D188" s="115">
        <f>D185+D186+D187</f>
        <v>9</v>
      </c>
      <c r="E188" s="109">
        <f t="shared" si="53"/>
        <v>0.39130434782608697</v>
      </c>
      <c r="F188" s="115">
        <f t="shared" ref="F188:K188" si="55">F185+F186+F187</f>
        <v>0</v>
      </c>
      <c r="G188" s="115">
        <f t="shared" si="55"/>
        <v>0</v>
      </c>
      <c r="H188" s="115">
        <f t="shared" si="55"/>
        <v>1</v>
      </c>
      <c r="I188" s="115">
        <f t="shared" si="55"/>
        <v>0</v>
      </c>
      <c r="J188" s="115">
        <f t="shared" si="55"/>
        <v>6</v>
      </c>
      <c r="K188" s="115">
        <f t="shared" si="55"/>
        <v>0</v>
      </c>
      <c r="L188" s="110">
        <f t="shared" si="49"/>
        <v>7</v>
      </c>
      <c r="M188" s="115">
        <f>M185+M186+M187</f>
        <v>13</v>
      </c>
      <c r="N188" s="109">
        <f t="shared" si="54"/>
        <v>0.35</v>
      </c>
      <c r="O188" s="115">
        <f>O185+O186+O187</f>
        <v>2</v>
      </c>
      <c r="P188" s="115">
        <f>P185+P186+P187</f>
        <v>1</v>
      </c>
    </row>
    <row r="189" spans="1:17" s="80" customFormat="1" x14ac:dyDescent="0.55000000000000004">
      <c r="A189" s="78" t="s">
        <v>227</v>
      </c>
      <c r="B189" s="122">
        <f>B184+B188</f>
        <v>27</v>
      </c>
      <c r="C189" s="122">
        <f>C184+C188</f>
        <v>17</v>
      </c>
      <c r="D189" s="122">
        <f>D184+D188</f>
        <v>10</v>
      </c>
      <c r="E189" s="117">
        <f>D189/B189</f>
        <v>0.37037037037037035</v>
      </c>
      <c r="F189" s="122">
        <f t="shared" ref="F189:K189" si="56">F184+F188</f>
        <v>0</v>
      </c>
      <c r="G189" s="122">
        <f t="shared" si="56"/>
        <v>0</v>
      </c>
      <c r="H189" s="122">
        <f t="shared" si="56"/>
        <v>1</v>
      </c>
      <c r="I189" s="122">
        <f t="shared" si="56"/>
        <v>0</v>
      </c>
      <c r="J189" s="122">
        <f t="shared" si="56"/>
        <v>6</v>
      </c>
      <c r="K189" s="122">
        <f t="shared" si="56"/>
        <v>0</v>
      </c>
      <c r="L189" s="111">
        <f>SUM(F189:K189)</f>
        <v>7</v>
      </c>
      <c r="M189" s="122">
        <f>M184+M188</f>
        <v>17</v>
      </c>
      <c r="N189" s="117">
        <f>L189/(L189+M189)</f>
        <v>0.29166666666666669</v>
      </c>
      <c r="O189" s="122">
        <f>O184+O188</f>
        <v>2</v>
      </c>
      <c r="P189" s="122">
        <f>P184+P188</f>
        <v>1</v>
      </c>
      <c r="Q189" s="60"/>
    </row>
    <row r="190" spans="1:17" s="89" customFormat="1" ht="15.6" x14ac:dyDescent="0.6">
      <c r="A190" s="88" t="s">
        <v>288</v>
      </c>
      <c r="B190" s="128">
        <f>B27+B44+B69+B89+B155+B178+B189</f>
        <v>1117</v>
      </c>
      <c r="C190" s="124">
        <f>C27+C44+C69+C89+C155+C178+C189</f>
        <v>379</v>
      </c>
      <c r="D190" s="124">
        <f>D27+D44+D69+D89+D155+D178+D189</f>
        <v>752</v>
      </c>
      <c r="E190" s="125">
        <f>D190/B190</f>
        <v>0.67323187108325877</v>
      </c>
      <c r="F190" s="124">
        <f t="shared" ref="F190:K190" si="57">F27+F44+F69+F89+F155+F178+F189</f>
        <v>3</v>
      </c>
      <c r="G190" s="124">
        <f t="shared" si="57"/>
        <v>77</v>
      </c>
      <c r="H190" s="124">
        <f t="shared" si="57"/>
        <v>118</v>
      </c>
      <c r="I190" s="124">
        <f t="shared" si="57"/>
        <v>6</v>
      </c>
      <c r="J190" s="124">
        <f t="shared" si="57"/>
        <v>83</v>
      </c>
      <c r="K190" s="124">
        <f t="shared" si="57"/>
        <v>22</v>
      </c>
      <c r="L190" s="126">
        <f>SUM(F190:K190)</f>
        <v>309</v>
      </c>
      <c r="M190" s="124">
        <f>M27+M44+M69+M89+M155+M178+M189</f>
        <v>631</v>
      </c>
      <c r="N190" s="125">
        <f>L190/(L190+M190)</f>
        <v>0.32872340425531915</v>
      </c>
      <c r="O190" s="124">
        <f>O27+O44+O69+O89+O155+O178+O189</f>
        <v>145</v>
      </c>
      <c r="P190" s="124">
        <f>P27+P44+P69+P89+P155+P178+P189</f>
        <v>32</v>
      </c>
      <c r="Q190" s="60"/>
    </row>
    <row r="191" spans="1:17" s="1" customFormat="1" x14ac:dyDescent="0.55000000000000004">
      <c r="A191" s="45" t="s">
        <v>239</v>
      </c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</row>
    <row r="193" spans="1:16" x14ac:dyDescent="0.55000000000000004">
      <c r="A193" s="78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</row>
    <row r="194" spans="1:16" x14ac:dyDescent="0.55000000000000004">
      <c r="A194" s="78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</row>
    <row r="195" spans="1:16" x14ac:dyDescent="0.55000000000000004">
      <c r="A195" s="78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</row>
    <row r="196" spans="1:16" x14ac:dyDescent="0.55000000000000004">
      <c r="A196" s="78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</row>
    <row r="203" spans="1:16" x14ac:dyDescent="0.55000000000000004">
      <c r="A203" s="195"/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</row>
    <row r="204" spans="1:16" x14ac:dyDescent="0.55000000000000004">
      <c r="A204" s="78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</row>
    <row r="205" spans="1:16" x14ac:dyDescent="0.55000000000000004">
      <c r="A205" s="78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</row>
    <row r="211" spans="1:16" x14ac:dyDescent="0.55000000000000004">
      <c r="A211" s="78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</row>
  </sheetData>
  <mergeCells count="1">
    <mergeCell ref="A203:P203"/>
  </mergeCells>
  <pageMargins left="0.7" right="0.7" top="0.75" bottom="0.75" header="0.3" footer="0.3"/>
  <pageSetup scale="48" orientation="landscape" r:id="rId1"/>
  <headerFooter>
    <oddHeader>&amp;L&amp;"-,Bold"Program Level Data&amp;C&amp;"-,Bold"Table 41&amp;R&amp;"-,Bold"Graduate Degrees by Gender and Ethnicity</oddHeader>
    <oddFooter>&amp;L&amp;"-,Bold"Office of Institutional Research, UMass Boston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8"/>
  <sheetViews>
    <sheetView zoomScale="120" zoomScaleNormal="120" workbookViewId="0">
      <selection activeCell="A19" sqref="A19"/>
    </sheetView>
  </sheetViews>
  <sheetFormatPr defaultColWidth="8.83984375" defaultRowHeight="14.4" x14ac:dyDescent="0.55000000000000004"/>
  <cols>
    <col min="1" max="1" width="48.68359375" customWidth="1"/>
  </cols>
  <sheetData>
    <row r="1" spans="1:17" ht="18.3" x14ac:dyDescent="0.7">
      <c r="A1" s="52" t="s">
        <v>289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70"/>
      <c r="O1" s="41"/>
      <c r="P1" s="41"/>
    </row>
    <row r="2" spans="1:17" ht="57.9" thickBot="1" x14ac:dyDescent="0.6">
      <c r="A2" s="54"/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11</v>
      </c>
      <c r="L2" s="50" t="s">
        <v>12</v>
      </c>
      <c r="M2" s="50" t="s">
        <v>13</v>
      </c>
      <c r="N2" s="71" t="s">
        <v>14</v>
      </c>
      <c r="O2" s="50" t="s">
        <v>15</v>
      </c>
      <c r="P2" s="50" t="s">
        <v>16</v>
      </c>
    </row>
    <row r="3" spans="1:17" ht="18.3" x14ac:dyDescent="0.55000000000000004">
      <c r="A3" s="5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72"/>
      <c r="O3" s="16"/>
      <c r="P3" s="16"/>
    </row>
    <row r="4" spans="1:17" x14ac:dyDescent="0.55000000000000004">
      <c r="A4" s="5" t="s">
        <v>18</v>
      </c>
      <c r="B4" s="13">
        <f>C4+D4</f>
        <v>4</v>
      </c>
      <c r="C4" s="61">
        <v>1</v>
      </c>
      <c r="D4" s="61">
        <v>3</v>
      </c>
      <c r="E4" s="9">
        <f>D4/B4</f>
        <v>0.75</v>
      </c>
      <c r="F4" s="61">
        <v>0</v>
      </c>
      <c r="G4" s="61">
        <v>1</v>
      </c>
      <c r="H4" s="61">
        <v>2</v>
      </c>
      <c r="I4" s="61">
        <v>0</v>
      </c>
      <c r="J4" s="61">
        <v>0</v>
      </c>
      <c r="K4" s="13">
        <v>0</v>
      </c>
      <c r="L4" s="13">
        <f>SUM(F4:K4)</f>
        <v>3</v>
      </c>
      <c r="M4" s="13">
        <v>1</v>
      </c>
      <c r="N4" s="66">
        <f>L4/(L4+M4)</f>
        <v>0.75</v>
      </c>
      <c r="O4" s="13">
        <v>0</v>
      </c>
      <c r="P4" s="13">
        <v>0</v>
      </c>
      <c r="Q4" s="77"/>
    </row>
    <row r="5" spans="1:17" x14ac:dyDescent="0.55000000000000004">
      <c r="A5" s="5" t="s">
        <v>290</v>
      </c>
      <c r="B5" s="13">
        <f>C5+D5</f>
        <v>4</v>
      </c>
      <c r="C5" s="14">
        <v>1</v>
      </c>
      <c r="D5" s="13">
        <v>3</v>
      </c>
      <c r="E5" s="9">
        <f>D5/B5</f>
        <v>0.75</v>
      </c>
      <c r="F5" s="14">
        <v>0</v>
      </c>
      <c r="G5" s="14">
        <v>0</v>
      </c>
      <c r="H5" s="13">
        <v>1</v>
      </c>
      <c r="I5" s="13">
        <v>0</v>
      </c>
      <c r="J5" s="13">
        <v>0</v>
      </c>
      <c r="K5" s="13">
        <v>0</v>
      </c>
      <c r="L5" s="13">
        <f t="shared" ref="L5:L7" si="0">SUM(F5:K5)</f>
        <v>1</v>
      </c>
      <c r="M5" s="13">
        <v>2</v>
      </c>
      <c r="N5" s="66">
        <f t="shared" ref="N5" si="1">L5/(L5+M5)</f>
        <v>0.33333333333333331</v>
      </c>
      <c r="O5" s="13">
        <v>1</v>
      </c>
      <c r="P5" s="13">
        <v>0</v>
      </c>
      <c r="Q5" s="77"/>
    </row>
    <row r="6" spans="1:17" x14ac:dyDescent="0.55000000000000004">
      <c r="A6" s="5" t="s">
        <v>291</v>
      </c>
      <c r="B6" s="13">
        <f>C6+D6</f>
        <v>5</v>
      </c>
      <c r="C6" s="14">
        <v>1</v>
      </c>
      <c r="D6" s="13">
        <v>4</v>
      </c>
      <c r="E6" s="9">
        <f>D6/B6</f>
        <v>0.8</v>
      </c>
      <c r="F6" s="14">
        <v>0</v>
      </c>
      <c r="G6" s="14">
        <v>0</v>
      </c>
      <c r="H6" s="13">
        <v>0</v>
      </c>
      <c r="I6" s="13">
        <v>0</v>
      </c>
      <c r="J6" s="13">
        <v>0</v>
      </c>
      <c r="K6" s="13">
        <v>0</v>
      </c>
      <c r="L6" s="13">
        <f t="shared" si="0"/>
        <v>0</v>
      </c>
      <c r="M6" s="13">
        <v>4</v>
      </c>
      <c r="N6" s="66">
        <f>L6/(L6+M6)</f>
        <v>0</v>
      </c>
      <c r="O6" s="13">
        <v>0</v>
      </c>
      <c r="P6" s="13">
        <v>1</v>
      </c>
      <c r="Q6" s="77"/>
    </row>
    <row r="7" spans="1:17" x14ac:dyDescent="0.55000000000000004">
      <c r="A7" s="46" t="s">
        <v>22</v>
      </c>
      <c r="B7" s="24">
        <f>SUM(C7:D7)</f>
        <v>13</v>
      </c>
      <c r="C7" s="24">
        <f>SUM(C4:C6)</f>
        <v>3</v>
      </c>
      <c r="D7" s="24">
        <f>SUM(D4:D6)</f>
        <v>10</v>
      </c>
      <c r="E7" s="35">
        <f t="shared" ref="E7:E79" si="2">D7/B7</f>
        <v>0.76923076923076927</v>
      </c>
      <c r="F7" s="24">
        <f t="shared" ref="F7:K7" si="3">SUM(F4:F6)</f>
        <v>0</v>
      </c>
      <c r="G7" s="24">
        <f t="shared" si="3"/>
        <v>1</v>
      </c>
      <c r="H7" s="24">
        <f t="shared" si="3"/>
        <v>3</v>
      </c>
      <c r="I7" s="24">
        <f t="shared" si="3"/>
        <v>0</v>
      </c>
      <c r="J7" s="24">
        <f t="shared" si="3"/>
        <v>0</v>
      </c>
      <c r="K7" s="24">
        <f t="shared" si="3"/>
        <v>0</v>
      </c>
      <c r="L7" s="24">
        <f t="shared" si="0"/>
        <v>4</v>
      </c>
      <c r="M7" s="24">
        <f>SUM(M4:M6)</f>
        <v>7</v>
      </c>
      <c r="N7" s="67">
        <f>L7/(L7+M7)</f>
        <v>0.36363636363636365</v>
      </c>
      <c r="O7" s="24">
        <f>SUM(O4:O6)</f>
        <v>1</v>
      </c>
      <c r="P7" s="24">
        <f>SUM(P4:P6)</f>
        <v>1</v>
      </c>
      <c r="Q7" s="77"/>
    </row>
    <row r="8" spans="1:17" x14ac:dyDescent="0.55000000000000004">
      <c r="A8" s="5" t="s">
        <v>23</v>
      </c>
      <c r="B8" s="13">
        <f>C8+D8</f>
        <v>8</v>
      </c>
      <c r="C8" s="61">
        <v>4</v>
      </c>
      <c r="D8" s="61">
        <v>4</v>
      </c>
      <c r="E8" s="9">
        <f>D8/B8</f>
        <v>0.5</v>
      </c>
      <c r="F8" s="61">
        <v>0</v>
      </c>
      <c r="G8" s="61">
        <v>0</v>
      </c>
      <c r="H8" s="61">
        <v>1</v>
      </c>
      <c r="I8" s="61">
        <v>0</v>
      </c>
      <c r="J8" s="61">
        <v>0</v>
      </c>
      <c r="K8" s="13">
        <v>0</v>
      </c>
      <c r="L8" s="13">
        <f>SUM(F8:K8)</f>
        <v>1</v>
      </c>
      <c r="M8" s="13">
        <v>7</v>
      </c>
      <c r="N8" s="66">
        <f>L8/(L8+M8)</f>
        <v>0.125</v>
      </c>
      <c r="O8" s="61">
        <v>0</v>
      </c>
      <c r="P8" s="61">
        <v>0</v>
      </c>
      <c r="Q8" s="77"/>
    </row>
    <row r="9" spans="1:17" x14ac:dyDescent="0.55000000000000004">
      <c r="A9" s="5" t="s">
        <v>24</v>
      </c>
      <c r="B9" s="13">
        <f t="shared" ref="B9:B26" si="4">C9+D9</f>
        <v>4</v>
      </c>
      <c r="C9" s="61">
        <v>3</v>
      </c>
      <c r="D9" s="61">
        <v>1</v>
      </c>
      <c r="E9" s="9">
        <f t="shared" si="2"/>
        <v>0.25</v>
      </c>
      <c r="F9" s="61">
        <v>0</v>
      </c>
      <c r="G9" s="61">
        <v>0</v>
      </c>
      <c r="H9" s="61">
        <v>0</v>
      </c>
      <c r="I9" s="61">
        <v>0</v>
      </c>
      <c r="J9" s="61">
        <v>1</v>
      </c>
      <c r="K9" s="13">
        <v>0</v>
      </c>
      <c r="L9" s="13">
        <f t="shared" ref="L9:L26" si="5">SUM(F9:K9)</f>
        <v>1</v>
      </c>
      <c r="M9" s="13">
        <v>1</v>
      </c>
      <c r="N9" s="66">
        <f t="shared" ref="N9:N72" si="6">L9/(L9+M9)</f>
        <v>0.5</v>
      </c>
      <c r="O9" s="61">
        <v>2</v>
      </c>
      <c r="P9" s="61">
        <v>0</v>
      </c>
      <c r="Q9" s="77"/>
    </row>
    <row r="10" spans="1:17" x14ac:dyDescent="0.55000000000000004">
      <c r="A10" s="5" t="s">
        <v>25</v>
      </c>
      <c r="B10" s="13">
        <f t="shared" si="4"/>
        <v>47</v>
      </c>
      <c r="C10" s="61">
        <v>14</v>
      </c>
      <c r="D10" s="61">
        <v>33</v>
      </c>
      <c r="E10" s="9">
        <f t="shared" si="2"/>
        <v>0.7021276595744681</v>
      </c>
      <c r="F10" s="61">
        <v>0</v>
      </c>
      <c r="G10" s="61">
        <v>1</v>
      </c>
      <c r="H10" s="61">
        <v>0</v>
      </c>
      <c r="I10" s="61">
        <v>0</v>
      </c>
      <c r="J10" s="61">
        <v>7</v>
      </c>
      <c r="K10" s="13">
        <v>2</v>
      </c>
      <c r="L10" s="13">
        <f t="shared" si="5"/>
        <v>10</v>
      </c>
      <c r="M10" s="13">
        <v>33</v>
      </c>
      <c r="N10" s="66">
        <f t="shared" si="6"/>
        <v>0.23255813953488372</v>
      </c>
      <c r="O10" s="61">
        <v>3</v>
      </c>
      <c r="P10" s="61">
        <v>1</v>
      </c>
      <c r="Q10" s="77"/>
    </row>
    <row r="11" spans="1:17" x14ac:dyDescent="0.55000000000000004">
      <c r="A11" s="5" t="s">
        <v>26</v>
      </c>
      <c r="B11" s="13">
        <f t="shared" si="4"/>
        <v>12</v>
      </c>
      <c r="C11" s="61">
        <v>5</v>
      </c>
      <c r="D11" s="61">
        <v>7</v>
      </c>
      <c r="E11" s="9">
        <f t="shared" si="2"/>
        <v>0.58333333333333337</v>
      </c>
      <c r="F11" s="61">
        <v>0</v>
      </c>
      <c r="G11" s="61">
        <v>0</v>
      </c>
      <c r="H11" s="61">
        <v>1</v>
      </c>
      <c r="I11" s="61">
        <v>0</v>
      </c>
      <c r="J11" s="61">
        <v>4</v>
      </c>
      <c r="K11" s="13">
        <v>0</v>
      </c>
      <c r="L11" s="13">
        <f t="shared" si="5"/>
        <v>5</v>
      </c>
      <c r="M11" s="13">
        <v>7</v>
      </c>
      <c r="N11" s="66">
        <f t="shared" si="6"/>
        <v>0.41666666666666669</v>
      </c>
      <c r="O11" s="61">
        <v>0</v>
      </c>
      <c r="P11" s="61">
        <v>0</v>
      </c>
      <c r="Q11" s="77"/>
    </row>
    <row r="12" spans="1:17" x14ac:dyDescent="0.55000000000000004">
      <c r="A12" s="5" t="s">
        <v>27</v>
      </c>
      <c r="B12" s="13">
        <f>C12+D12</f>
        <v>8</v>
      </c>
      <c r="C12" s="59">
        <v>1</v>
      </c>
      <c r="D12" s="59">
        <v>7</v>
      </c>
      <c r="E12" s="9">
        <f t="shared" si="2"/>
        <v>0.875</v>
      </c>
      <c r="F12" s="59">
        <v>0</v>
      </c>
      <c r="G12" s="59">
        <v>1</v>
      </c>
      <c r="H12" s="59">
        <v>1</v>
      </c>
      <c r="I12" s="59">
        <v>0</v>
      </c>
      <c r="J12" s="59">
        <v>0</v>
      </c>
      <c r="K12" s="13">
        <v>1</v>
      </c>
      <c r="L12" s="13">
        <f t="shared" si="5"/>
        <v>3</v>
      </c>
      <c r="M12" s="13">
        <v>5</v>
      </c>
      <c r="N12" s="66">
        <f t="shared" si="6"/>
        <v>0.375</v>
      </c>
      <c r="O12" s="13">
        <v>0</v>
      </c>
      <c r="P12" s="13">
        <v>0</v>
      </c>
      <c r="Q12" s="77"/>
    </row>
    <row r="13" spans="1:17" x14ac:dyDescent="0.55000000000000004">
      <c r="A13" s="5" t="s">
        <v>29</v>
      </c>
      <c r="B13" s="13">
        <f t="shared" si="4"/>
        <v>15</v>
      </c>
      <c r="C13" s="59">
        <v>5</v>
      </c>
      <c r="D13" s="59">
        <v>10</v>
      </c>
      <c r="E13" s="9">
        <f t="shared" si="2"/>
        <v>0.66666666666666663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13">
        <v>0</v>
      </c>
      <c r="L13" s="13">
        <v>0</v>
      </c>
      <c r="M13" s="13">
        <v>15</v>
      </c>
      <c r="N13" s="66">
        <f t="shared" si="6"/>
        <v>0</v>
      </c>
      <c r="O13" s="13">
        <v>0</v>
      </c>
      <c r="P13" s="13">
        <v>0</v>
      </c>
      <c r="Q13" s="77"/>
    </row>
    <row r="14" spans="1:17" x14ac:dyDescent="0.55000000000000004">
      <c r="A14" s="5" t="s">
        <v>292</v>
      </c>
      <c r="B14" s="13">
        <f t="shared" si="4"/>
        <v>4</v>
      </c>
      <c r="C14" s="59">
        <v>1</v>
      </c>
      <c r="D14" s="59">
        <v>3</v>
      </c>
      <c r="E14" s="9">
        <f t="shared" si="2"/>
        <v>0.75</v>
      </c>
      <c r="F14" s="59">
        <v>0</v>
      </c>
      <c r="G14" s="59">
        <v>2</v>
      </c>
      <c r="H14" s="59">
        <v>0</v>
      </c>
      <c r="I14" s="59">
        <v>0</v>
      </c>
      <c r="J14" s="59">
        <v>1</v>
      </c>
      <c r="K14" s="13">
        <v>0</v>
      </c>
      <c r="L14" s="13">
        <f t="shared" si="5"/>
        <v>3</v>
      </c>
      <c r="M14" s="13">
        <v>0</v>
      </c>
      <c r="N14" s="66">
        <f t="shared" si="6"/>
        <v>1</v>
      </c>
      <c r="O14" s="13">
        <v>1</v>
      </c>
      <c r="P14" s="13">
        <v>0</v>
      </c>
      <c r="Q14" s="77"/>
    </row>
    <row r="15" spans="1:17" x14ac:dyDescent="0.55000000000000004">
      <c r="A15" s="5" t="s">
        <v>32</v>
      </c>
      <c r="B15" s="13">
        <f t="shared" si="4"/>
        <v>20</v>
      </c>
      <c r="C15" s="59">
        <v>6</v>
      </c>
      <c r="D15" s="59">
        <v>14</v>
      </c>
      <c r="E15" s="9">
        <f t="shared" si="2"/>
        <v>0.7</v>
      </c>
      <c r="F15" s="59">
        <v>0</v>
      </c>
      <c r="G15" s="59">
        <v>0</v>
      </c>
      <c r="H15" s="59">
        <v>1</v>
      </c>
      <c r="I15" s="59">
        <v>0</v>
      </c>
      <c r="J15" s="59">
        <v>3</v>
      </c>
      <c r="K15" s="13">
        <v>0</v>
      </c>
      <c r="L15" s="13">
        <f t="shared" si="5"/>
        <v>4</v>
      </c>
      <c r="M15" s="13">
        <v>14</v>
      </c>
      <c r="N15" s="66">
        <f t="shared" si="6"/>
        <v>0.22222222222222221</v>
      </c>
      <c r="O15" s="13">
        <v>2</v>
      </c>
      <c r="P15" s="13">
        <v>0</v>
      </c>
      <c r="Q15" s="77"/>
    </row>
    <row r="16" spans="1:17" x14ac:dyDescent="0.55000000000000004">
      <c r="A16" s="5" t="s">
        <v>33</v>
      </c>
      <c r="B16" s="13">
        <f t="shared" si="4"/>
        <v>7</v>
      </c>
      <c r="C16" s="59">
        <v>2</v>
      </c>
      <c r="D16" s="59">
        <v>5</v>
      </c>
      <c r="E16" s="9">
        <f t="shared" si="2"/>
        <v>0.7142857142857143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13">
        <v>0</v>
      </c>
      <c r="L16" s="13">
        <f t="shared" si="5"/>
        <v>0</v>
      </c>
      <c r="M16" s="13">
        <v>6</v>
      </c>
      <c r="N16" s="66">
        <f t="shared" si="6"/>
        <v>0</v>
      </c>
      <c r="O16" s="13">
        <v>1</v>
      </c>
      <c r="P16" s="13">
        <v>0</v>
      </c>
      <c r="Q16" s="77"/>
    </row>
    <row r="17" spans="1:17" x14ac:dyDescent="0.55000000000000004">
      <c r="A17" s="17" t="s">
        <v>34</v>
      </c>
      <c r="B17" s="13">
        <f t="shared" si="4"/>
        <v>11</v>
      </c>
      <c r="C17" s="59">
        <v>4</v>
      </c>
      <c r="D17" s="59">
        <v>7</v>
      </c>
      <c r="E17" s="9">
        <f t="shared" si="2"/>
        <v>0.63636363636363635</v>
      </c>
      <c r="F17" s="59">
        <v>0</v>
      </c>
      <c r="G17" s="59">
        <v>0</v>
      </c>
      <c r="H17" s="59">
        <v>0</v>
      </c>
      <c r="I17" s="59">
        <v>0</v>
      </c>
      <c r="J17" s="59">
        <v>2</v>
      </c>
      <c r="K17" s="13">
        <v>0</v>
      </c>
      <c r="L17" s="13">
        <f t="shared" si="5"/>
        <v>2</v>
      </c>
      <c r="M17" s="13">
        <v>8</v>
      </c>
      <c r="N17" s="66">
        <f t="shared" si="6"/>
        <v>0.2</v>
      </c>
      <c r="O17" s="13">
        <v>0</v>
      </c>
      <c r="P17" s="13">
        <v>1</v>
      </c>
      <c r="Q17" s="77"/>
    </row>
    <row r="18" spans="1:17" x14ac:dyDescent="0.55000000000000004">
      <c r="A18" s="18" t="s">
        <v>35</v>
      </c>
      <c r="B18" s="13">
        <f t="shared" si="4"/>
        <v>4</v>
      </c>
      <c r="C18" s="20">
        <v>1</v>
      </c>
      <c r="D18" s="19">
        <v>3</v>
      </c>
      <c r="E18" s="9">
        <f t="shared" si="2"/>
        <v>0.75</v>
      </c>
      <c r="F18" s="20">
        <v>0</v>
      </c>
      <c r="G18" s="20">
        <v>0</v>
      </c>
      <c r="H18" s="19">
        <v>0</v>
      </c>
      <c r="I18" s="19">
        <v>0</v>
      </c>
      <c r="J18" s="19">
        <v>0</v>
      </c>
      <c r="K18" s="19">
        <v>0</v>
      </c>
      <c r="L18" s="13">
        <f t="shared" si="5"/>
        <v>0</v>
      </c>
      <c r="M18" s="19">
        <v>4</v>
      </c>
      <c r="N18" s="66">
        <f t="shared" si="6"/>
        <v>0</v>
      </c>
      <c r="O18" s="19">
        <v>0</v>
      </c>
      <c r="P18" s="19">
        <v>0</v>
      </c>
      <c r="Q18" s="77"/>
    </row>
    <row r="19" spans="1:17" x14ac:dyDescent="0.55000000000000004">
      <c r="A19" s="18" t="s">
        <v>36</v>
      </c>
      <c r="B19" s="13">
        <f t="shared" si="4"/>
        <v>11</v>
      </c>
      <c r="C19" s="20">
        <v>7</v>
      </c>
      <c r="D19" s="19">
        <v>4</v>
      </c>
      <c r="E19" s="9">
        <f t="shared" si="2"/>
        <v>0.36363636363636365</v>
      </c>
      <c r="F19" s="20">
        <v>0</v>
      </c>
      <c r="G19" s="20">
        <v>0</v>
      </c>
      <c r="H19" s="19">
        <v>0</v>
      </c>
      <c r="I19" s="19">
        <v>0</v>
      </c>
      <c r="J19" s="19">
        <v>0</v>
      </c>
      <c r="K19" s="19">
        <v>0</v>
      </c>
      <c r="L19" s="13">
        <f t="shared" si="5"/>
        <v>0</v>
      </c>
      <c r="M19" s="19">
        <v>11</v>
      </c>
      <c r="N19" s="66">
        <f t="shared" si="6"/>
        <v>0</v>
      </c>
      <c r="O19" s="19">
        <v>0</v>
      </c>
      <c r="P19" s="19">
        <v>0</v>
      </c>
      <c r="Q19" s="77"/>
    </row>
    <row r="20" spans="1:17" x14ac:dyDescent="0.55000000000000004">
      <c r="A20" s="18" t="s">
        <v>37</v>
      </c>
      <c r="B20" s="13">
        <f t="shared" si="4"/>
        <v>6</v>
      </c>
      <c r="C20" s="20">
        <v>2</v>
      </c>
      <c r="D20" s="19">
        <v>4</v>
      </c>
      <c r="E20" s="9">
        <f t="shared" si="2"/>
        <v>0.66666666666666663</v>
      </c>
      <c r="F20" s="20">
        <v>0</v>
      </c>
      <c r="G20" s="20">
        <v>0</v>
      </c>
      <c r="H20" s="19">
        <v>0</v>
      </c>
      <c r="I20" s="19">
        <v>0</v>
      </c>
      <c r="J20" s="19">
        <v>1</v>
      </c>
      <c r="K20" s="19">
        <v>0</v>
      </c>
      <c r="L20" s="13">
        <f t="shared" si="5"/>
        <v>1</v>
      </c>
      <c r="M20" s="19">
        <v>5</v>
      </c>
      <c r="N20" s="66">
        <f t="shared" si="6"/>
        <v>0.16666666666666666</v>
      </c>
      <c r="O20" s="19">
        <v>0</v>
      </c>
      <c r="P20" s="19">
        <v>0</v>
      </c>
      <c r="Q20" s="77"/>
    </row>
    <row r="21" spans="1:17" x14ac:dyDescent="0.55000000000000004">
      <c r="A21" s="18" t="s">
        <v>230</v>
      </c>
      <c r="B21" s="13">
        <f t="shared" si="4"/>
        <v>2</v>
      </c>
      <c r="C21" s="20">
        <v>1</v>
      </c>
      <c r="D21" s="19">
        <v>1</v>
      </c>
      <c r="E21" s="9">
        <f t="shared" si="2"/>
        <v>0.5</v>
      </c>
      <c r="F21" s="20">
        <v>0</v>
      </c>
      <c r="G21" s="20">
        <v>0</v>
      </c>
      <c r="H21" s="19">
        <v>0</v>
      </c>
      <c r="I21" s="19">
        <v>0</v>
      </c>
      <c r="J21" s="19">
        <v>1</v>
      </c>
      <c r="K21" s="19">
        <v>0</v>
      </c>
      <c r="L21" s="13">
        <f t="shared" si="5"/>
        <v>1</v>
      </c>
      <c r="M21" s="19">
        <v>1</v>
      </c>
      <c r="N21" s="66">
        <f t="shared" si="6"/>
        <v>0.5</v>
      </c>
      <c r="O21" s="19">
        <v>0</v>
      </c>
      <c r="P21" s="19">
        <v>0</v>
      </c>
      <c r="Q21" s="77"/>
    </row>
    <row r="22" spans="1:17" x14ac:dyDescent="0.55000000000000004">
      <c r="A22" s="5" t="s">
        <v>231</v>
      </c>
      <c r="B22" s="13">
        <f t="shared" si="4"/>
        <v>0</v>
      </c>
      <c r="C22" s="61">
        <v>0</v>
      </c>
      <c r="D22" s="61">
        <v>0</v>
      </c>
      <c r="E22" s="9" t="e">
        <f>D22/B22</f>
        <v>#DIV/0!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13">
        <v>0</v>
      </c>
      <c r="L22" s="13">
        <f t="shared" si="5"/>
        <v>0</v>
      </c>
      <c r="M22" s="13">
        <v>0</v>
      </c>
      <c r="N22" s="66" t="e">
        <f>L22/(L22+M22)</f>
        <v>#DIV/0!</v>
      </c>
      <c r="O22" s="13">
        <v>0</v>
      </c>
      <c r="P22" s="13">
        <v>0</v>
      </c>
      <c r="Q22" s="77"/>
    </row>
    <row r="23" spans="1:17" x14ac:dyDescent="0.55000000000000004">
      <c r="A23" s="5" t="s">
        <v>40</v>
      </c>
      <c r="B23" s="13">
        <f t="shared" si="4"/>
        <v>8</v>
      </c>
      <c r="C23" s="61">
        <v>5</v>
      </c>
      <c r="D23" s="61">
        <v>3</v>
      </c>
      <c r="E23" s="9">
        <f t="shared" si="2"/>
        <v>0.375</v>
      </c>
      <c r="F23" s="61">
        <v>0</v>
      </c>
      <c r="G23" s="61">
        <v>0</v>
      </c>
      <c r="H23" s="61">
        <v>0</v>
      </c>
      <c r="I23" s="61">
        <v>0</v>
      </c>
      <c r="J23" s="61">
        <v>1</v>
      </c>
      <c r="K23" s="21">
        <v>0</v>
      </c>
      <c r="L23" s="13">
        <f t="shared" si="5"/>
        <v>1</v>
      </c>
      <c r="M23" s="21">
        <v>6</v>
      </c>
      <c r="N23" s="66">
        <f t="shared" si="6"/>
        <v>0.14285714285714285</v>
      </c>
      <c r="O23" s="21">
        <v>0</v>
      </c>
      <c r="P23" s="21">
        <v>1</v>
      </c>
      <c r="Q23" s="77"/>
    </row>
    <row r="24" spans="1:17" x14ac:dyDescent="0.55000000000000004">
      <c r="A24" s="18" t="s">
        <v>41</v>
      </c>
      <c r="B24" s="13">
        <f t="shared" si="4"/>
        <v>1</v>
      </c>
      <c r="C24" s="20">
        <v>0</v>
      </c>
      <c r="D24" s="19">
        <v>1</v>
      </c>
      <c r="E24" s="9">
        <f t="shared" si="2"/>
        <v>1</v>
      </c>
      <c r="F24" s="20">
        <v>0</v>
      </c>
      <c r="G24" s="20">
        <v>0</v>
      </c>
      <c r="H24" s="19">
        <v>0</v>
      </c>
      <c r="I24" s="19">
        <v>0</v>
      </c>
      <c r="J24" s="19">
        <v>0</v>
      </c>
      <c r="K24" s="19">
        <v>0</v>
      </c>
      <c r="L24" s="13">
        <f t="shared" si="5"/>
        <v>0</v>
      </c>
      <c r="M24" s="19">
        <v>0</v>
      </c>
      <c r="N24" s="66" t="e">
        <f t="shared" si="6"/>
        <v>#DIV/0!</v>
      </c>
      <c r="O24" s="19">
        <v>0</v>
      </c>
      <c r="P24" s="19">
        <v>1</v>
      </c>
      <c r="Q24" s="77"/>
    </row>
    <row r="25" spans="1:17" x14ac:dyDescent="0.55000000000000004">
      <c r="A25" s="18" t="s">
        <v>43</v>
      </c>
      <c r="B25" s="13">
        <f t="shared" si="4"/>
        <v>1</v>
      </c>
      <c r="C25" s="20">
        <v>0</v>
      </c>
      <c r="D25" s="19">
        <v>1</v>
      </c>
      <c r="E25" s="9">
        <f>D25/B25</f>
        <v>1</v>
      </c>
      <c r="F25" s="20">
        <v>0</v>
      </c>
      <c r="G25" s="20">
        <v>0</v>
      </c>
      <c r="H25" s="19">
        <v>0</v>
      </c>
      <c r="I25" s="19">
        <v>0</v>
      </c>
      <c r="J25" s="19">
        <v>0</v>
      </c>
      <c r="K25" s="19">
        <v>0</v>
      </c>
      <c r="L25" s="13">
        <f t="shared" si="5"/>
        <v>0</v>
      </c>
      <c r="M25" s="19">
        <v>1</v>
      </c>
      <c r="N25" s="66">
        <f t="shared" si="6"/>
        <v>0</v>
      </c>
      <c r="O25" s="19">
        <v>0</v>
      </c>
      <c r="P25" s="19">
        <v>0</v>
      </c>
      <c r="Q25" s="77"/>
    </row>
    <row r="26" spans="1:17" x14ac:dyDescent="0.55000000000000004">
      <c r="A26" s="18" t="s">
        <v>44</v>
      </c>
      <c r="B26" s="13">
        <f t="shared" si="4"/>
        <v>1</v>
      </c>
      <c r="C26" s="20">
        <v>1</v>
      </c>
      <c r="D26" s="19">
        <v>0</v>
      </c>
      <c r="E26" s="9">
        <f t="shared" si="2"/>
        <v>0</v>
      </c>
      <c r="F26" s="20">
        <v>0</v>
      </c>
      <c r="G26" s="20">
        <v>0</v>
      </c>
      <c r="H26" s="19">
        <v>0</v>
      </c>
      <c r="I26" s="19">
        <v>0</v>
      </c>
      <c r="J26" s="19">
        <v>0</v>
      </c>
      <c r="K26" s="19">
        <v>0</v>
      </c>
      <c r="L26" s="13">
        <f t="shared" si="5"/>
        <v>0</v>
      </c>
      <c r="M26" s="19">
        <v>0</v>
      </c>
      <c r="N26" s="66" t="e">
        <f t="shared" si="6"/>
        <v>#DIV/0!</v>
      </c>
      <c r="O26" s="19">
        <v>0</v>
      </c>
      <c r="P26" s="19">
        <v>1</v>
      </c>
      <c r="Q26" s="77"/>
    </row>
    <row r="27" spans="1:17" x14ac:dyDescent="0.55000000000000004">
      <c r="A27" s="46" t="s">
        <v>46</v>
      </c>
      <c r="B27" s="24">
        <f>C27+D27</f>
        <v>144</v>
      </c>
      <c r="C27" s="24">
        <f>SUM(C8:C17)+C22+C23</f>
        <v>50</v>
      </c>
      <c r="D27" s="24">
        <f>SUM(D8:D17)+D22+D23</f>
        <v>94</v>
      </c>
      <c r="E27" s="35">
        <f>D27/B27</f>
        <v>0.65277777777777779</v>
      </c>
      <c r="F27" s="24">
        <f>SUM(F8:F17)+F22+F23</f>
        <v>0</v>
      </c>
      <c r="G27" s="24">
        <f t="shared" ref="G27:M27" si="7">SUM(G8:G17)+G22+G23</f>
        <v>4</v>
      </c>
      <c r="H27" s="24">
        <f t="shared" si="7"/>
        <v>4</v>
      </c>
      <c r="I27" s="24">
        <f t="shared" si="7"/>
        <v>0</v>
      </c>
      <c r="J27" s="24">
        <f t="shared" si="7"/>
        <v>19</v>
      </c>
      <c r="K27" s="24">
        <f t="shared" si="7"/>
        <v>3</v>
      </c>
      <c r="L27" s="24">
        <f t="shared" si="7"/>
        <v>30</v>
      </c>
      <c r="M27" s="24">
        <f t="shared" si="7"/>
        <v>102</v>
      </c>
      <c r="N27" s="67">
        <f t="shared" si="6"/>
        <v>0.22727272727272727</v>
      </c>
      <c r="O27" s="24">
        <f>SUM(O8:O17)+O22+O23</f>
        <v>9</v>
      </c>
      <c r="P27" s="24">
        <f>SUM(P8:P17)+P22+P23</f>
        <v>3</v>
      </c>
      <c r="Q27" s="77"/>
    </row>
    <row r="28" spans="1:17" x14ac:dyDescent="0.55000000000000004">
      <c r="A28" s="5" t="s">
        <v>47</v>
      </c>
      <c r="B28" s="13">
        <f t="shared" ref="B28:B79" si="8">C28+D28</f>
        <v>3</v>
      </c>
      <c r="C28" s="61">
        <v>2</v>
      </c>
      <c r="D28" s="61">
        <v>1</v>
      </c>
      <c r="E28" s="9">
        <f t="shared" si="2"/>
        <v>0.33333333333333331</v>
      </c>
      <c r="F28" s="61">
        <v>0</v>
      </c>
      <c r="G28" s="61">
        <v>0</v>
      </c>
      <c r="H28" s="61">
        <v>0</v>
      </c>
      <c r="I28" s="61">
        <v>0</v>
      </c>
      <c r="J28" s="61">
        <v>1</v>
      </c>
      <c r="K28" s="13">
        <v>0</v>
      </c>
      <c r="L28" s="13">
        <f>F28+G28+H28+I28+J28+K28</f>
        <v>1</v>
      </c>
      <c r="M28" s="13">
        <v>2</v>
      </c>
      <c r="N28" s="66">
        <f>L28/(L28+M28)</f>
        <v>0.33333333333333331</v>
      </c>
      <c r="O28" s="13">
        <v>0</v>
      </c>
      <c r="P28" s="13">
        <v>0</v>
      </c>
      <c r="Q28" s="77"/>
    </row>
    <row r="29" spans="1:17" x14ac:dyDescent="0.55000000000000004">
      <c r="A29" s="5" t="s">
        <v>237</v>
      </c>
      <c r="B29" s="13">
        <f>C29+D29</f>
        <v>4</v>
      </c>
      <c r="C29" s="61">
        <v>2</v>
      </c>
      <c r="D29" s="61">
        <v>2</v>
      </c>
      <c r="E29" s="66">
        <f>D29/B29</f>
        <v>0.5</v>
      </c>
      <c r="F29" s="61">
        <v>0</v>
      </c>
      <c r="G29" s="61">
        <v>1</v>
      </c>
      <c r="H29" s="61">
        <v>0</v>
      </c>
      <c r="I29" s="61">
        <v>0</v>
      </c>
      <c r="J29" s="61">
        <v>1</v>
      </c>
      <c r="K29" s="61">
        <v>1</v>
      </c>
      <c r="L29" s="13">
        <f>SUM(F29:K29)</f>
        <v>3</v>
      </c>
      <c r="M29" s="13">
        <v>1</v>
      </c>
      <c r="N29" s="66">
        <f>L29/(L29+M29)</f>
        <v>0.75</v>
      </c>
      <c r="O29" s="13">
        <v>0</v>
      </c>
      <c r="P29" s="13">
        <v>0</v>
      </c>
      <c r="Q29" s="77"/>
    </row>
    <row r="30" spans="1:17" x14ac:dyDescent="0.55000000000000004">
      <c r="A30" s="5" t="s">
        <v>49</v>
      </c>
      <c r="B30" s="13">
        <f t="shared" si="8"/>
        <v>3</v>
      </c>
      <c r="C30" s="61">
        <v>2</v>
      </c>
      <c r="D30" s="61">
        <v>1</v>
      </c>
      <c r="E30" s="9">
        <f>D30/B30</f>
        <v>0.33333333333333331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13">
        <v>0</v>
      </c>
      <c r="L30" s="13">
        <f>F30+G30+H30+I30+J30+K30</f>
        <v>0</v>
      </c>
      <c r="M30" s="13">
        <v>2</v>
      </c>
      <c r="N30" s="66">
        <f>L30/(L30+M30)</f>
        <v>0</v>
      </c>
      <c r="O30" s="13">
        <v>0</v>
      </c>
      <c r="P30" s="13">
        <v>1</v>
      </c>
      <c r="Q30" s="77"/>
    </row>
    <row r="31" spans="1:17" x14ac:dyDescent="0.55000000000000004">
      <c r="A31" s="5" t="s">
        <v>234</v>
      </c>
      <c r="B31" s="13">
        <f t="shared" si="8"/>
        <v>1</v>
      </c>
      <c r="C31" s="61">
        <v>0</v>
      </c>
      <c r="D31" s="61">
        <v>1</v>
      </c>
      <c r="E31" s="9">
        <f>D31/B31</f>
        <v>1</v>
      </c>
      <c r="F31" s="61">
        <v>0</v>
      </c>
      <c r="G31" s="61">
        <v>0</v>
      </c>
      <c r="H31" s="61">
        <v>1</v>
      </c>
      <c r="I31" s="61">
        <v>0</v>
      </c>
      <c r="J31" s="61">
        <v>0</v>
      </c>
      <c r="K31" s="13">
        <v>0</v>
      </c>
      <c r="L31" s="13">
        <f>F31+G31+H31+I31+J31+K31</f>
        <v>1</v>
      </c>
      <c r="M31" s="13">
        <v>0</v>
      </c>
      <c r="N31" s="66">
        <f>L31/(L31+M31)</f>
        <v>1</v>
      </c>
      <c r="O31" s="13">
        <v>0</v>
      </c>
      <c r="P31" s="13">
        <v>0</v>
      </c>
      <c r="Q31" s="77"/>
    </row>
    <row r="32" spans="1:17" x14ac:dyDescent="0.55000000000000004">
      <c r="A32" s="42" t="s">
        <v>50</v>
      </c>
      <c r="B32" s="26">
        <f t="shared" si="8"/>
        <v>11</v>
      </c>
      <c r="C32" s="26">
        <f>+C28+C29+C30+C31</f>
        <v>6</v>
      </c>
      <c r="D32" s="26">
        <f>+D28+D29+D30+D31</f>
        <v>5</v>
      </c>
      <c r="E32" s="27">
        <f>D32/B32</f>
        <v>0.45454545454545453</v>
      </c>
      <c r="F32" s="26">
        <f>F28+F29+F30+F31</f>
        <v>0</v>
      </c>
      <c r="G32" s="26">
        <f t="shared" ref="G32:M32" si="9">G28+G29+G30+G31</f>
        <v>1</v>
      </c>
      <c r="H32" s="26">
        <f t="shared" si="9"/>
        <v>1</v>
      </c>
      <c r="I32" s="26">
        <f t="shared" si="9"/>
        <v>0</v>
      </c>
      <c r="J32" s="26">
        <f t="shared" si="9"/>
        <v>2</v>
      </c>
      <c r="K32" s="26">
        <f t="shared" si="9"/>
        <v>1</v>
      </c>
      <c r="L32" s="26">
        <f t="shared" si="9"/>
        <v>5</v>
      </c>
      <c r="M32" s="26">
        <f t="shared" si="9"/>
        <v>5</v>
      </c>
      <c r="N32" s="68">
        <f>L32/(L32+M32)</f>
        <v>0.5</v>
      </c>
      <c r="O32" s="26">
        <f>SUM(O28:O31)</f>
        <v>0</v>
      </c>
      <c r="P32" s="26">
        <f>SUM(P28:P31)</f>
        <v>1</v>
      </c>
      <c r="Q32" s="77"/>
    </row>
    <row r="33" spans="1:17" x14ac:dyDescent="0.55000000000000004">
      <c r="A33" s="47" t="s">
        <v>51</v>
      </c>
      <c r="B33" s="24">
        <f>C33+D33</f>
        <v>168</v>
      </c>
      <c r="C33" s="24">
        <f>C7+C27+C32</f>
        <v>59</v>
      </c>
      <c r="D33" s="24">
        <f>D7+D27+D32</f>
        <v>109</v>
      </c>
      <c r="E33" s="35">
        <f t="shared" si="2"/>
        <v>0.64880952380952384</v>
      </c>
      <c r="F33" s="24">
        <f t="shared" ref="F33:K33" si="10">F7+F27+F32</f>
        <v>0</v>
      </c>
      <c r="G33" s="24">
        <f t="shared" si="10"/>
        <v>6</v>
      </c>
      <c r="H33" s="24">
        <f t="shared" si="10"/>
        <v>8</v>
      </c>
      <c r="I33" s="24">
        <f t="shared" si="10"/>
        <v>0</v>
      </c>
      <c r="J33" s="24">
        <f t="shared" si="10"/>
        <v>21</v>
      </c>
      <c r="K33" s="24">
        <f t="shared" si="10"/>
        <v>4</v>
      </c>
      <c r="L33" s="24">
        <f t="shared" ref="L33:L57" si="11">F33+G33+H33+I33+J33+K33</f>
        <v>39</v>
      </c>
      <c r="M33" s="24">
        <f>M7+M27+M32</f>
        <v>114</v>
      </c>
      <c r="N33" s="67">
        <f t="shared" si="6"/>
        <v>0.25490196078431371</v>
      </c>
      <c r="O33" s="24">
        <f>O7+O27+O32</f>
        <v>10</v>
      </c>
      <c r="P33" s="24">
        <f>P7+P27+P32</f>
        <v>5</v>
      </c>
      <c r="Q33" s="77"/>
    </row>
    <row r="34" spans="1:17" ht="18.3" x14ac:dyDescent="0.55000000000000004">
      <c r="A34" s="56" t="s">
        <v>52</v>
      </c>
      <c r="B34" s="13"/>
      <c r="C34" s="26"/>
      <c r="D34" s="26"/>
      <c r="E34" s="9"/>
      <c r="F34" s="26"/>
      <c r="G34" s="26"/>
      <c r="H34" s="26"/>
      <c r="I34" s="26"/>
      <c r="J34" s="26"/>
      <c r="K34" s="26"/>
      <c r="L34" s="13"/>
      <c r="M34" s="26"/>
      <c r="N34" s="66"/>
      <c r="O34" s="26"/>
      <c r="P34" s="26"/>
      <c r="Q34" s="77"/>
    </row>
    <row r="35" spans="1:17" x14ac:dyDescent="0.55000000000000004">
      <c r="A35" s="1" t="s">
        <v>53</v>
      </c>
      <c r="B35" s="13">
        <f>C35+D35</f>
        <v>2</v>
      </c>
      <c r="C35" s="13">
        <v>1</v>
      </c>
      <c r="D35" s="13">
        <v>1</v>
      </c>
      <c r="E35" s="66">
        <f t="shared" si="2"/>
        <v>0.5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f>SUM(F35:K35)</f>
        <v>0</v>
      </c>
      <c r="M35" s="13">
        <v>0</v>
      </c>
      <c r="N35" s="66" t="e">
        <f t="shared" si="6"/>
        <v>#DIV/0!</v>
      </c>
      <c r="O35" s="13">
        <v>2</v>
      </c>
      <c r="P35" s="26">
        <v>0</v>
      </c>
      <c r="Q35" s="77"/>
    </row>
    <row r="36" spans="1:17" x14ac:dyDescent="0.55000000000000004">
      <c r="A36" s="17" t="s">
        <v>54</v>
      </c>
      <c r="B36" s="13">
        <f t="shared" ref="B36:B46" si="12">C36+D36</f>
        <v>3</v>
      </c>
      <c r="C36" s="13">
        <v>1</v>
      </c>
      <c r="D36" s="13">
        <v>2</v>
      </c>
      <c r="E36" s="66">
        <f t="shared" si="2"/>
        <v>0.66666666666666663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2</v>
      </c>
      <c r="N36" s="66">
        <f t="shared" si="6"/>
        <v>0</v>
      </c>
      <c r="O36" s="13">
        <v>1</v>
      </c>
      <c r="P36" s="13">
        <v>0</v>
      </c>
      <c r="Q36" s="77"/>
    </row>
    <row r="37" spans="1:17" x14ac:dyDescent="0.55000000000000004">
      <c r="A37" s="8" t="s">
        <v>55</v>
      </c>
      <c r="B37" s="13">
        <f t="shared" si="12"/>
        <v>0</v>
      </c>
      <c r="C37" s="20">
        <v>0</v>
      </c>
      <c r="D37" s="19">
        <v>0</v>
      </c>
      <c r="E37" s="66" t="e">
        <f t="shared" si="2"/>
        <v>#DIV/0!</v>
      </c>
      <c r="F37" s="20">
        <v>0</v>
      </c>
      <c r="G37" s="20">
        <v>0</v>
      </c>
      <c r="H37" s="19">
        <v>0</v>
      </c>
      <c r="I37" s="19">
        <v>0</v>
      </c>
      <c r="J37" s="19">
        <v>0</v>
      </c>
      <c r="K37" s="19">
        <v>0</v>
      </c>
      <c r="L37" s="13">
        <f t="shared" ref="L37:L47" si="13">SUM(F37:K37)</f>
        <v>0</v>
      </c>
      <c r="M37" s="19">
        <v>0</v>
      </c>
      <c r="N37" s="66" t="e">
        <f t="shared" si="6"/>
        <v>#DIV/0!</v>
      </c>
      <c r="O37" s="19">
        <v>0</v>
      </c>
      <c r="P37" s="19">
        <v>0</v>
      </c>
      <c r="Q37" s="77"/>
    </row>
    <row r="38" spans="1:17" ht="15" customHeight="1" x14ac:dyDescent="0.55000000000000004">
      <c r="A38" s="30" t="s">
        <v>56</v>
      </c>
      <c r="B38" s="13">
        <f t="shared" si="12"/>
        <v>2</v>
      </c>
      <c r="C38" s="20">
        <v>0</v>
      </c>
      <c r="D38" s="19">
        <v>2</v>
      </c>
      <c r="E38" s="66">
        <f t="shared" si="2"/>
        <v>1</v>
      </c>
      <c r="F38" s="20">
        <v>0</v>
      </c>
      <c r="G38" s="20">
        <v>0</v>
      </c>
      <c r="H38" s="19">
        <v>0</v>
      </c>
      <c r="I38" s="19">
        <v>0</v>
      </c>
      <c r="J38" s="19">
        <v>0</v>
      </c>
      <c r="K38" s="19">
        <v>0</v>
      </c>
      <c r="L38" s="13">
        <f t="shared" si="13"/>
        <v>0</v>
      </c>
      <c r="M38" s="19">
        <v>1</v>
      </c>
      <c r="N38" s="66">
        <f t="shared" si="6"/>
        <v>0</v>
      </c>
      <c r="O38" s="19">
        <v>0</v>
      </c>
      <c r="P38" s="19">
        <v>0</v>
      </c>
      <c r="Q38" s="77"/>
    </row>
    <row r="39" spans="1:17" x14ac:dyDescent="0.55000000000000004">
      <c r="A39" s="17" t="s">
        <v>60</v>
      </c>
      <c r="B39" s="13">
        <f t="shared" si="12"/>
        <v>1</v>
      </c>
      <c r="C39" s="13">
        <v>0</v>
      </c>
      <c r="D39" s="13">
        <v>1</v>
      </c>
      <c r="E39" s="66">
        <f t="shared" si="2"/>
        <v>1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f t="shared" si="13"/>
        <v>0</v>
      </c>
      <c r="M39" s="13">
        <v>0</v>
      </c>
      <c r="N39" s="66" t="e">
        <f t="shared" si="6"/>
        <v>#DIV/0!</v>
      </c>
      <c r="O39" s="13">
        <v>1</v>
      </c>
      <c r="P39" s="13">
        <v>0</v>
      </c>
      <c r="Q39" s="77"/>
    </row>
    <row r="40" spans="1:17" x14ac:dyDescent="0.55000000000000004">
      <c r="A40" s="18" t="s">
        <v>61</v>
      </c>
      <c r="B40" s="13">
        <f t="shared" si="12"/>
        <v>0</v>
      </c>
      <c r="C40" s="20">
        <v>0</v>
      </c>
      <c r="D40" s="19">
        <v>0</v>
      </c>
      <c r="E40" s="66" t="e">
        <f t="shared" si="2"/>
        <v>#DIV/0!</v>
      </c>
      <c r="F40" s="20">
        <v>0</v>
      </c>
      <c r="G40" s="20">
        <v>0</v>
      </c>
      <c r="H40" s="19">
        <v>0</v>
      </c>
      <c r="I40" s="19">
        <v>0</v>
      </c>
      <c r="J40" s="19">
        <v>0</v>
      </c>
      <c r="K40" s="19">
        <v>0</v>
      </c>
      <c r="L40" s="13">
        <f t="shared" si="13"/>
        <v>0</v>
      </c>
      <c r="M40" s="19">
        <v>0</v>
      </c>
      <c r="N40" s="66" t="e">
        <f t="shared" si="6"/>
        <v>#DIV/0!</v>
      </c>
      <c r="O40" s="19">
        <v>0</v>
      </c>
      <c r="P40" s="19">
        <v>0</v>
      </c>
      <c r="Q40" s="77"/>
    </row>
    <row r="41" spans="1:17" x14ac:dyDescent="0.55000000000000004">
      <c r="A41" s="18" t="s">
        <v>63</v>
      </c>
      <c r="B41" s="13">
        <f t="shared" si="12"/>
        <v>2</v>
      </c>
      <c r="C41" s="20">
        <v>0</v>
      </c>
      <c r="D41" s="19">
        <v>2</v>
      </c>
      <c r="E41" s="66">
        <f t="shared" si="2"/>
        <v>1</v>
      </c>
      <c r="F41" s="20">
        <v>0</v>
      </c>
      <c r="G41" s="20">
        <v>0</v>
      </c>
      <c r="H41" s="19">
        <v>0</v>
      </c>
      <c r="I41" s="19">
        <v>0</v>
      </c>
      <c r="J41" s="19">
        <v>0</v>
      </c>
      <c r="K41" s="19">
        <v>0</v>
      </c>
      <c r="L41" s="13">
        <f t="shared" si="13"/>
        <v>0</v>
      </c>
      <c r="M41" s="19">
        <v>2</v>
      </c>
      <c r="N41" s="66">
        <f t="shared" si="6"/>
        <v>0</v>
      </c>
      <c r="O41" s="19">
        <v>0</v>
      </c>
      <c r="P41" s="19">
        <v>0</v>
      </c>
      <c r="Q41" s="77"/>
    </row>
    <row r="42" spans="1:17" x14ac:dyDescent="0.55000000000000004">
      <c r="A42" s="18" t="s">
        <v>64</v>
      </c>
      <c r="B42" s="13">
        <f t="shared" si="12"/>
        <v>0</v>
      </c>
      <c r="C42" s="20">
        <v>0</v>
      </c>
      <c r="D42" s="19">
        <v>0</v>
      </c>
      <c r="E42" s="66" t="e">
        <f t="shared" si="2"/>
        <v>#DIV/0!</v>
      </c>
      <c r="F42" s="20">
        <v>0</v>
      </c>
      <c r="G42" s="20">
        <v>0</v>
      </c>
      <c r="H42" s="19">
        <v>0</v>
      </c>
      <c r="I42" s="19">
        <v>0</v>
      </c>
      <c r="J42" s="19">
        <v>0</v>
      </c>
      <c r="K42" s="19">
        <v>0</v>
      </c>
      <c r="L42" s="13">
        <f t="shared" si="13"/>
        <v>0</v>
      </c>
      <c r="M42" s="19">
        <v>0</v>
      </c>
      <c r="N42" s="66" t="e">
        <f t="shared" si="6"/>
        <v>#DIV/0!</v>
      </c>
      <c r="O42" s="19">
        <v>0</v>
      </c>
      <c r="P42" s="19">
        <v>0</v>
      </c>
      <c r="Q42" s="77"/>
    </row>
    <row r="43" spans="1:17" x14ac:dyDescent="0.55000000000000004">
      <c r="A43" s="18" t="s">
        <v>65</v>
      </c>
      <c r="B43" s="13">
        <f t="shared" si="12"/>
        <v>2</v>
      </c>
      <c r="C43" s="20">
        <v>2</v>
      </c>
      <c r="D43" s="19">
        <v>0</v>
      </c>
      <c r="E43" s="66">
        <f t="shared" si="2"/>
        <v>0</v>
      </c>
      <c r="F43" s="20">
        <v>0</v>
      </c>
      <c r="G43" s="20">
        <v>1</v>
      </c>
      <c r="H43" s="19">
        <v>0</v>
      </c>
      <c r="I43" s="19">
        <v>0</v>
      </c>
      <c r="J43" s="19">
        <v>0</v>
      </c>
      <c r="K43" s="19">
        <v>0</v>
      </c>
      <c r="L43" s="13">
        <f t="shared" si="13"/>
        <v>1</v>
      </c>
      <c r="M43" s="19">
        <v>0</v>
      </c>
      <c r="N43" s="66">
        <f t="shared" si="6"/>
        <v>1</v>
      </c>
      <c r="O43" s="19">
        <v>1</v>
      </c>
      <c r="P43" s="19">
        <v>0</v>
      </c>
      <c r="Q43" s="77"/>
    </row>
    <row r="44" spans="1:17" x14ac:dyDescent="0.55000000000000004">
      <c r="A44" s="18" t="s">
        <v>66</v>
      </c>
      <c r="B44" s="13">
        <f t="shared" si="12"/>
        <v>0</v>
      </c>
      <c r="C44" s="20">
        <v>0</v>
      </c>
      <c r="D44" s="19">
        <v>0</v>
      </c>
      <c r="E44" s="66" t="e">
        <f t="shared" si="2"/>
        <v>#DIV/0!</v>
      </c>
      <c r="F44" s="20">
        <v>0</v>
      </c>
      <c r="G44" s="20">
        <v>0</v>
      </c>
      <c r="H44" s="19">
        <v>0</v>
      </c>
      <c r="I44" s="19">
        <v>0</v>
      </c>
      <c r="J44" s="19">
        <v>0</v>
      </c>
      <c r="K44" s="19">
        <v>0</v>
      </c>
      <c r="L44" s="13">
        <f t="shared" si="13"/>
        <v>0</v>
      </c>
      <c r="M44" s="19">
        <v>0</v>
      </c>
      <c r="N44" s="66" t="e">
        <f t="shared" si="6"/>
        <v>#DIV/0!</v>
      </c>
      <c r="O44" s="19">
        <v>0</v>
      </c>
      <c r="P44" s="19">
        <v>0</v>
      </c>
      <c r="Q44" s="77"/>
    </row>
    <row r="45" spans="1:17" x14ac:dyDescent="0.55000000000000004">
      <c r="A45" s="5" t="s">
        <v>70</v>
      </c>
      <c r="B45" s="13">
        <f t="shared" si="12"/>
        <v>7</v>
      </c>
      <c r="C45" s="20">
        <v>4</v>
      </c>
      <c r="D45" s="13">
        <v>3</v>
      </c>
      <c r="E45" s="66">
        <f t="shared" si="2"/>
        <v>0.42857142857142855</v>
      </c>
      <c r="F45" s="14">
        <v>0</v>
      </c>
      <c r="G45" s="14">
        <v>0</v>
      </c>
      <c r="H45" s="13">
        <v>0</v>
      </c>
      <c r="I45" s="13">
        <v>0</v>
      </c>
      <c r="J45" s="13">
        <v>0</v>
      </c>
      <c r="K45" s="13">
        <v>0</v>
      </c>
      <c r="L45" s="13">
        <f t="shared" si="13"/>
        <v>0</v>
      </c>
      <c r="M45" s="13">
        <v>1</v>
      </c>
      <c r="N45" s="66">
        <f t="shared" si="6"/>
        <v>0</v>
      </c>
      <c r="O45" s="13">
        <v>6</v>
      </c>
      <c r="P45" s="13">
        <v>0</v>
      </c>
      <c r="Q45" s="77"/>
    </row>
    <row r="46" spans="1:17" x14ac:dyDescent="0.55000000000000004">
      <c r="A46" s="31" t="s">
        <v>71</v>
      </c>
      <c r="B46" s="13">
        <f t="shared" si="12"/>
        <v>1</v>
      </c>
      <c r="C46" s="20">
        <v>0</v>
      </c>
      <c r="D46" s="19">
        <v>1</v>
      </c>
      <c r="E46" s="66">
        <f t="shared" si="2"/>
        <v>1</v>
      </c>
      <c r="F46" s="20">
        <v>0</v>
      </c>
      <c r="G46" s="20">
        <v>0</v>
      </c>
      <c r="H46" s="19">
        <v>0</v>
      </c>
      <c r="I46" s="19">
        <v>0</v>
      </c>
      <c r="J46" s="19">
        <v>0</v>
      </c>
      <c r="K46" s="19">
        <v>0</v>
      </c>
      <c r="L46" s="13">
        <f t="shared" si="13"/>
        <v>0</v>
      </c>
      <c r="M46" s="19">
        <v>0</v>
      </c>
      <c r="N46" s="66" t="e">
        <f t="shared" si="6"/>
        <v>#DIV/0!</v>
      </c>
      <c r="O46" s="19">
        <v>0</v>
      </c>
      <c r="P46" s="19">
        <v>1</v>
      </c>
      <c r="Q46" s="77"/>
    </row>
    <row r="47" spans="1:17" x14ac:dyDescent="0.55000000000000004">
      <c r="A47" s="46" t="s">
        <v>22</v>
      </c>
      <c r="B47" s="24">
        <f t="shared" si="8"/>
        <v>13</v>
      </c>
      <c r="C47" s="24">
        <f>C35+C36+C39+C45</f>
        <v>6</v>
      </c>
      <c r="D47" s="24">
        <f>D35+D36+D39+D45</f>
        <v>7</v>
      </c>
      <c r="E47" s="67">
        <f t="shared" si="2"/>
        <v>0.53846153846153844</v>
      </c>
      <c r="F47" s="24">
        <f>F36+F39+F45</f>
        <v>0</v>
      </c>
      <c r="G47" s="24">
        <f t="shared" ref="G47:K47" si="14">G36+G39+G45</f>
        <v>0</v>
      </c>
      <c r="H47" s="24">
        <f t="shared" si="14"/>
        <v>0</v>
      </c>
      <c r="I47" s="24">
        <f t="shared" si="14"/>
        <v>0</v>
      </c>
      <c r="J47" s="24">
        <f t="shared" si="14"/>
        <v>0</v>
      </c>
      <c r="K47" s="24">
        <f t="shared" si="14"/>
        <v>0</v>
      </c>
      <c r="L47" s="24">
        <f t="shared" si="13"/>
        <v>0</v>
      </c>
      <c r="M47" s="24">
        <f>M36+M39+M45</f>
        <v>3</v>
      </c>
      <c r="N47" s="67">
        <f t="shared" si="6"/>
        <v>0</v>
      </c>
      <c r="O47" s="24">
        <f>O36+O35+O39+O45</f>
        <v>10</v>
      </c>
      <c r="P47" s="24">
        <f>P36+P39+P45</f>
        <v>0</v>
      </c>
      <c r="Q47" s="77"/>
    </row>
    <row r="48" spans="1:17" x14ac:dyDescent="0.55000000000000004">
      <c r="A48" s="5" t="s">
        <v>72</v>
      </c>
      <c r="B48" s="13">
        <f t="shared" si="8"/>
        <v>6</v>
      </c>
      <c r="C48" s="14">
        <v>5</v>
      </c>
      <c r="D48" s="13">
        <v>1</v>
      </c>
      <c r="E48" s="66">
        <f t="shared" si="2"/>
        <v>0.16666666666666666</v>
      </c>
      <c r="F48" s="14">
        <v>0</v>
      </c>
      <c r="G48" s="14">
        <v>0</v>
      </c>
      <c r="H48" s="13">
        <v>1</v>
      </c>
      <c r="I48" s="13">
        <v>0</v>
      </c>
      <c r="J48" s="13">
        <v>0</v>
      </c>
      <c r="K48" s="13">
        <v>0</v>
      </c>
      <c r="L48" s="13">
        <f>SUM(F48:K48)</f>
        <v>1</v>
      </c>
      <c r="M48" s="13">
        <v>3</v>
      </c>
      <c r="N48" s="66">
        <f>L48/(L48+M48)</f>
        <v>0.25</v>
      </c>
      <c r="O48" s="13">
        <v>2</v>
      </c>
      <c r="P48" s="13">
        <v>0</v>
      </c>
      <c r="Q48" s="77"/>
    </row>
    <row r="49" spans="1:17" x14ac:dyDescent="0.55000000000000004">
      <c r="A49" s="5" t="s">
        <v>73</v>
      </c>
      <c r="B49" s="13">
        <f t="shared" si="8"/>
        <v>2</v>
      </c>
      <c r="C49" s="14">
        <v>1</v>
      </c>
      <c r="D49" s="13">
        <v>1</v>
      </c>
      <c r="E49" s="66">
        <f t="shared" si="2"/>
        <v>0.5</v>
      </c>
      <c r="F49" s="14">
        <v>0</v>
      </c>
      <c r="G49" s="14">
        <v>0</v>
      </c>
      <c r="H49" s="13">
        <v>0</v>
      </c>
      <c r="I49" s="13">
        <v>0</v>
      </c>
      <c r="J49" s="13">
        <v>0</v>
      </c>
      <c r="K49" s="13">
        <v>0</v>
      </c>
      <c r="L49" s="13">
        <f t="shared" ref="L49:L53" si="15">SUM(F49:K49)</f>
        <v>0</v>
      </c>
      <c r="M49" s="13">
        <v>2</v>
      </c>
      <c r="N49" s="66">
        <f t="shared" si="6"/>
        <v>0</v>
      </c>
      <c r="O49" s="13">
        <v>0</v>
      </c>
      <c r="P49" s="13">
        <v>0</v>
      </c>
      <c r="Q49" s="77"/>
    </row>
    <row r="50" spans="1:17" x14ac:dyDescent="0.55000000000000004">
      <c r="A50" s="5" t="s">
        <v>74</v>
      </c>
      <c r="B50" s="13">
        <f t="shared" si="8"/>
        <v>0</v>
      </c>
      <c r="C50" s="14">
        <v>0</v>
      </c>
      <c r="D50" s="13">
        <v>0</v>
      </c>
      <c r="E50" s="66" t="e">
        <f t="shared" si="2"/>
        <v>#DIV/0!</v>
      </c>
      <c r="F50" s="14">
        <v>0</v>
      </c>
      <c r="G50" s="14">
        <v>0</v>
      </c>
      <c r="H50" s="13">
        <v>0</v>
      </c>
      <c r="I50" s="13">
        <v>0</v>
      </c>
      <c r="J50" s="13">
        <v>0</v>
      </c>
      <c r="K50" s="13">
        <v>0</v>
      </c>
      <c r="L50" s="13">
        <f t="shared" si="15"/>
        <v>0</v>
      </c>
      <c r="M50" s="13">
        <v>0</v>
      </c>
      <c r="N50" s="66" t="e">
        <f t="shared" si="6"/>
        <v>#DIV/0!</v>
      </c>
      <c r="O50" s="13">
        <v>0</v>
      </c>
      <c r="P50" s="13">
        <v>0</v>
      </c>
      <c r="Q50" s="77"/>
    </row>
    <row r="51" spans="1:17" x14ac:dyDescent="0.55000000000000004">
      <c r="A51" s="5" t="s">
        <v>75</v>
      </c>
      <c r="B51" s="13">
        <f t="shared" si="8"/>
        <v>2</v>
      </c>
      <c r="C51" s="14">
        <v>0</v>
      </c>
      <c r="D51" s="13">
        <v>2</v>
      </c>
      <c r="E51" s="66">
        <f t="shared" si="2"/>
        <v>1</v>
      </c>
      <c r="F51" s="14">
        <v>0</v>
      </c>
      <c r="G51" s="14">
        <v>0</v>
      </c>
      <c r="H51" s="13">
        <v>0</v>
      </c>
      <c r="I51" s="13">
        <v>0</v>
      </c>
      <c r="J51" s="13">
        <v>0</v>
      </c>
      <c r="K51" s="13">
        <v>0</v>
      </c>
      <c r="L51" s="13">
        <f t="shared" si="15"/>
        <v>0</v>
      </c>
      <c r="M51" s="13">
        <v>2</v>
      </c>
      <c r="N51" s="66">
        <f t="shared" si="6"/>
        <v>0</v>
      </c>
      <c r="O51" s="13">
        <v>0</v>
      </c>
      <c r="P51" s="13">
        <v>0</v>
      </c>
      <c r="Q51" s="77"/>
    </row>
    <row r="52" spans="1:17" x14ac:dyDescent="0.55000000000000004">
      <c r="A52" s="5" t="s">
        <v>76</v>
      </c>
      <c r="B52" s="13">
        <f>C52+D52</f>
        <v>34</v>
      </c>
      <c r="C52" s="14">
        <v>23</v>
      </c>
      <c r="D52" s="13">
        <v>11</v>
      </c>
      <c r="E52" s="66">
        <f t="shared" si="2"/>
        <v>0.3235294117647059</v>
      </c>
      <c r="F52" s="14">
        <v>0</v>
      </c>
      <c r="G52" s="14">
        <v>3</v>
      </c>
      <c r="H52" s="13">
        <v>0</v>
      </c>
      <c r="I52" s="13">
        <v>0</v>
      </c>
      <c r="J52" s="13">
        <v>1</v>
      </c>
      <c r="K52" s="13">
        <v>0</v>
      </c>
      <c r="L52" s="13">
        <f t="shared" si="15"/>
        <v>4</v>
      </c>
      <c r="M52" s="13">
        <v>3</v>
      </c>
      <c r="N52" s="66">
        <f t="shared" si="6"/>
        <v>0.5714285714285714</v>
      </c>
      <c r="O52" s="13">
        <v>23</v>
      </c>
      <c r="P52" s="13">
        <v>4</v>
      </c>
      <c r="Q52" s="77"/>
    </row>
    <row r="53" spans="1:17" x14ac:dyDescent="0.55000000000000004">
      <c r="A53" s="46" t="s">
        <v>46</v>
      </c>
      <c r="B53" s="24">
        <f t="shared" si="8"/>
        <v>44</v>
      </c>
      <c r="C53" s="24">
        <f>C48+C49+C50+C51+C52</f>
        <v>29</v>
      </c>
      <c r="D53" s="24">
        <f>D48+D49+D50+D51+D52</f>
        <v>15</v>
      </c>
      <c r="E53" s="67">
        <f t="shared" si="2"/>
        <v>0.34090909090909088</v>
      </c>
      <c r="F53" s="24">
        <f>F48+F49+F50+F51+F52</f>
        <v>0</v>
      </c>
      <c r="G53" s="24">
        <f t="shared" ref="G53:K53" si="16">G48+G49+G50+G51+G52</f>
        <v>3</v>
      </c>
      <c r="H53" s="24">
        <f t="shared" si="16"/>
        <v>1</v>
      </c>
      <c r="I53" s="24">
        <f t="shared" si="16"/>
        <v>0</v>
      </c>
      <c r="J53" s="24">
        <f t="shared" si="16"/>
        <v>1</v>
      </c>
      <c r="K53" s="24">
        <f t="shared" si="16"/>
        <v>0</v>
      </c>
      <c r="L53" s="24">
        <f t="shared" si="15"/>
        <v>5</v>
      </c>
      <c r="M53" s="24">
        <f>M48+M49+M50+M51+M52</f>
        <v>10</v>
      </c>
      <c r="N53" s="67">
        <f t="shared" si="6"/>
        <v>0.33333333333333331</v>
      </c>
      <c r="O53" s="24">
        <f>O48+O49+O50+O51+O52</f>
        <v>25</v>
      </c>
      <c r="P53" s="24">
        <f>P48+P49+P50+P51+P52</f>
        <v>4</v>
      </c>
      <c r="Q53" s="77"/>
    </row>
    <row r="54" spans="1:17" x14ac:dyDescent="0.55000000000000004">
      <c r="A54" s="5" t="s">
        <v>77</v>
      </c>
      <c r="B54" s="13">
        <f t="shared" si="8"/>
        <v>0</v>
      </c>
      <c r="C54" s="14">
        <v>0</v>
      </c>
      <c r="D54" s="13">
        <v>0</v>
      </c>
      <c r="E54" s="66" t="e">
        <f t="shared" si="2"/>
        <v>#DIV/0!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3">
        <f>SUM(F54:K54)</f>
        <v>0</v>
      </c>
      <c r="M54" s="13">
        <v>0</v>
      </c>
      <c r="N54" s="66" t="e">
        <f t="shared" si="6"/>
        <v>#DIV/0!</v>
      </c>
      <c r="O54" s="13">
        <v>0</v>
      </c>
      <c r="P54" s="13">
        <v>0</v>
      </c>
      <c r="Q54" s="77"/>
    </row>
    <row r="55" spans="1:17" x14ac:dyDescent="0.55000000000000004">
      <c r="A55" s="5" t="s">
        <v>78</v>
      </c>
      <c r="B55" s="13">
        <f t="shared" si="8"/>
        <v>0</v>
      </c>
      <c r="C55" s="14">
        <v>0</v>
      </c>
      <c r="D55" s="13">
        <v>0</v>
      </c>
      <c r="E55" s="66" t="e">
        <f t="shared" si="2"/>
        <v>#DIV/0!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3">
        <f>SUM(F55:K55)</f>
        <v>0</v>
      </c>
      <c r="M55" s="13">
        <v>0</v>
      </c>
      <c r="N55" s="66" t="e">
        <f t="shared" si="6"/>
        <v>#DIV/0!</v>
      </c>
      <c r="O55" s="13">
        <v>0</v>
      </c>
      <c r="P55" s="13">
        <v>0</v>
      </c>
      <c r="Q55" s="77"/>
    </row>
    <row r="56" spans="1:17" x14ac:dyDescent="0.55000000000000004">
      <c r="A56" s="42" t="s">
        <v>50</v>
      </c>
      <c r="B56" s="26">
        <f t="shared" si="8"/>
        <v>0</v>
      </c>
      <c r="C56" s="26">
        <f>C54+C55</f>
        <v>0</v>
      </c>
      <c r="D56" s="26">
        <f>D54+D55</f>
        <v>0</v>
      </c>
      <c r="E56" s="68" t="e">
        <f t="shared" si="2"/>
        <v>#DIV/0!</v>
      </c>
      <c r="F56" s="26">
        <f t="shared" ref="F56:K56" si="17">SUM(F54:F55)</f>
        <v>0</v>
      </c>
      <c r="G56" s="26">
        <f t="shared" si="17"/>
        <v>0</v>
      </c>
      <c r="H56" s="26">
        <f t="shared" si="17"/>
        <v>0</v>
      </c>
      <c r="I56" s="26">
        <f t="shared" si="17"/>
        <v>0</v>
      </c>
      <c r="J56" s="26">
        <f t="shared" si="17"/>
        <v>0</v>
      </c>
      <c r="K56" s="26">
        <f t="shared" si="17"/>
        <v>0</v>
      </c>
      <c r="L56" s="26">
        <f>F56+G56+H56+I56+J56+K56</f>
        <v>0</v>
      </c>
      <c r="M56" s="26">
        <f>SUM(M54:M55)</f>
        <v>0</v>
      </c>
      <c r="N56" s="68" t="e">
        <f t="shared" si="6"/>
        <v>#DIV/0!</v>
      </c>
      <c r="O56" s="26">
        <f>SUM(O54:O55)</f>
        <v>0</v>
      </c>
      <c r="P56" s="26">
        <f>SUM(P54:P55)</f>
        <v>0</v>
      </c>
      <c r="Q56" s="77"/>
    </row>
    <row r="57" spans="1:17" x14ac:dyDescent="0.55000000000000004">
      <c r="A57" s="47" t="s">
        <v>79</v>
      </c>
      <c r="B57" s="24">
        <f t="shared" si="8"/>
        <v>57</v>
      </c>
      <c r="C57" s="24">
        <f>C47+C53+C56</f>
        <v>35</v>
      </c>
      <c r="D57" s="24">
        <f>D47+D53+D56</f>
        <v>22</v>
      </c>
      <c r="E57" s="67">
        <f t="shared" si="2"/>
        <v>0.38596491228070173</v>
      </c>
      <c r="F57" s="48">
        <f t="shared" ref="F57:K57" si="18">F47+F53+F56</f>
        <v>0</v>
      </c>
      <c r="G57" s="48">
        <f t="shared" si="18"/>
        <v>3</v>
      </c>
      <c r="H57" s="48">
        <f t="shared" si="18"/>
        <v>1</v>
      </c>
      <c r="I57" s="48">
        <f t="shared" si="18"/>
        <v>0</v>
      </c>
      <c r="J57" s="48">
        <f t="shared" si="18"/>
        <v>1</v>
      </c>
      <c r="K57" s="48">
        <f t="shared" si="18"/>
        <v>0</v>
      </c>
      <c r="L57" s="24">
        <f t="shared" si="11"/>
        <v>5</v>
      </c>
      <c r="M57" s="24">
        <f>M47+M53+M56</f>
        <v>13</v>
      </c>
      <c r="N57" s="67">
        <f t="shared" si="6"/>
        <v>0.27777777777777779</v>
      </c>
      <c r="O57" s="24">
        <f>O47+O53+O56</f>
        <v>35</v>
      </c>
      <c r="P57" s="24">
        <f>P47+P53+P56</f>
        <v>4</v>
      </c>
      <c r="Q57" s="77"/>
    </row>
    <row r="58" spans="1:17" ht="18.3" x14ac:dyDescent="0.55000000000000004">
      <c r="A58" s="56" t="s">
        <v>80</v>
      </c>
      <c r="B58" s="13"/>
      <c r="C58" s="36"/>
      <c r="D58" s="26"/>
      <c r="E58" s="66"/>
      <c r="F58" s="36"/>
      <c r="G58" s="36"/>
      <c r="H58" s="26"/>
      <c r="I58" s="26"/>
      <c r="J58" s="26"/>
      <c r="K58" s="26"/>
      <c r="L58" s="13"/>
      <c r="M58" s="26"/>
      <c r="N58" s="66"/>
      <c r="O58" s="26"/>
      <c r="P58" s="26"/>
      <c r="Q58" s="77"/>
    </row>
    <row r="59" spans="1:17" x14ac:dyDescent="0.55000000000000004">
      <c r="A59" s="1" t="s">
        <v>81</v>
      </c>
      <c r="B59" s="13">
        <f t="shared" ref="B59:B70" si="19">C59+D59</f>
        <v>4</v>
      </c>
      <c r="C59" s="14">
        <v>1</v>
      </c>
      <c r="D59" s="13">
        <v>3</v>
      </c>
      <c r="E59" s="66">
        <f>D59/B59</f>
        <v>0.75</v>
      </c>
      <c r="F59" s="61">
        <v>0</v>
      </c>
      <c r="G59" s="61">
        <v>0</v>
      </c>
      <c r="H59" s="61">
        <v>0</v>
      </c>
      <c r="I59" s="61">
        <v>0</v>
      </c>
      <c r="J59" s="61">
        <v>1</v>
      </c>
      <c r="K59" s="13">
        <v>0</v>
      </c>
      <c r="L59" s="13">
        <f>SUM(F59:K59)</f>
        <v>1</v>
      </c>
      <c r="M59" s="13">
        <v>1</v>
      </c>
      <c r="N59" s="66">
        <f>L59/(L59+M59)</f>
        <v>0.5</v>
      </c>
      <c r="O59" s="13">
        <v>2</v>
      </c>
      <c r="P59" s="13">
        <v>0</v>
      </c>
      <c r="Q59" s="77"/>
    </row>
    <row r="60" spans="1:17" x14ac:dyDescent="0.55000000000000004">
      <c r="A60" s="49" t="s">
        <v>22</v>
      </c>
      <c r="B60" s="24">
        <f t="shared" si="19"/>
        <v>4</v>
      </c>
      <c r="C60" s="48">
        <f>C59</f>
        <v>1</v>
      </c>
      <c r="D60" s="24">
        <f>D59</f>
        <v>3</v>
      </c>
      <c r="E60" s="69">
        <f>D60/B60</f>
        <v>0.75</v>
      </c>
      <c r="F60" s="48">
        <f t="shared" ref="F60:P60" si="20">F59</f>
        <v>0</v>
      </c>
      <c r="G60" s="48">
        <f t="shared" si="20"/>
        <v>0</v>
      </c>
      <c r="H60" s="24">
        <f t="shared" si="20"/>
        <v>0</v>
      </c>
      <c r="I60" s="24">
        <f t="shared" si="20"/>
        <v>0</v>
      </c>
      <c r="J60" s="24">
        <f t="shared" si="20"/>
        <v>1</v>
      </c>
      <c r="K60" s="24">
        <f t="shared" si="20"/>
        <v>0</v>
      </c>
      <c r="L60" s="24">
        <f t="shared" si="20"/>
        <v>1</v>
      </c>
      <c r="M60" s="24">
        <f t="shared" si="20"/>
        <v>1</v>
      </c>
      <c r="N60" s="69">
        <f t="shared" si="20"/>
        <v>0.5</v>
      </c>
      <c r="O60" s="24">
        <f t="shared" si="20"/>
        <v>2</v>
      </c>
      <c r="P60" s="24">
        <f t="shared" si="20"/>
        <v>0</v>
      </c>
      <c r="Q60" s="77"/>
    </row>
    <row r="61" spans="1:17" x14ac:dyDescent="0.55000000000000004">
      <c r="A61" s="5" t="s">
        <v>82</v>
      </c>
      <c r="B61" s="13">
        <f t="shared" si="19"/>
        <v>26</v>
      </c>
      <c r="C61" s="14">
        <v>10</v>
      </c>
      <c r="D61" s="13">
        <v>16</v>
      </c>
      <c r="E61" s="66">
        <f>D61/B61</f>
        <v>0.61538461538461542</v>
      </c>
      <c r="F61" s="14">
        <v>0</v>
      </c>
      <c r="G61" s="14">
        <v>5</v>
      </c>
      <c r="H61" s="13">
        <v>3</v>
      </c>
      <c r="I61" s="13">
        <v>0</v>
      </c>
      <c r="J61" s="13">
        <v>1</v>
      </c>
      <c r="K61" s="13">
        <v>0</v>
      </c>
      <c r="L61" s="13">
        <f>SUM(F61:K61)</f>
        <v>9</v>
      </c>
      <c r="M61" s="13">
        <v>9</v>
      </c>
      <c r="N61" s="66">
        <f t="shared" si="6"/>
        <v>0.5</v>
      </c>
      <c r="O61" s="13">
        <v>6</v>
      </c>
      <c r="P61" s="13">
        <v>2</v>
      </c>
      <c r="Q61" s="77"/>
    </row>
    <row r="62" spans="1:17" x14ac:dyDescent="0.55000000000000004">
      <c r="A62" s="31" t="s">
        <v>83</v>
      </c>
      <c r="B62" s="19">
        <f>C62+D62</f>
        <v>13</v>
      </c>
      <c r="C62" s="20">
        <v>9</v>
      </c>
      <c r="D62" s="19">
        <v>4</v>
      </c>
      <c r="E62" s="66">
        <f>D62/B62</f>
        <v>0.30769230769230771</v>
      </c>
      <c r="F62" s="20">
        <v>0</v>
      </c>
      <c r="G62" s="20">
        <v>2</v>
      </c>
      <c r="H62" s="19">
        <v>0</v>
      </c>
      <c r="I62" s="19">
        <v>0</v>
      </c>
      <c r="J62" s="19">
        <v>1</v>
      </c>
      <c r="K62" s="19">
        <v>0</v>
      </c>
      <c r="L62" s="13">
        <f t="shared" ref="L62:L77" si="21">SUM(F62:K62)</f>
        <v>3</v>
      </c>
      <c r="M62" s="19">
        <v>6</v>
      </c>
      <c r="N62" s="66">
        <f t="shared" si="6"/>
        <v>0.33333333333333331</v>
      </c>
      <c r="O62" s="19">
        <v>4</v>
      </c>
      <c r="P62" s="19">
        <v>0</v>
      </c>
      <c r="Q62" s="77"/>
    </row>
    <row r="63" spans="1:17" x14ac:dyDescent="0.55000000000000004">
      <c r="A63" s="5" t="s">
        <v>84</v>
      </c>
      <c r="B63" s="13">
        <f t="shared" si="19"/>
        <v>87</v>
      </c>
      <c r="C63" s="14">
        <v>42</v>
      </c>
      <c r="D63" s="13">
        <v>45</v>
      </c>
      <c r="E63" s="66">
        <f t="shared" si="2"/>
        <v>0.51724137931034486</v>
      </c>
      <c r="F63" s="14">
        <v>0</v>
      </c>
      <c r="G63" s="14">
        <v>7</v>
      </c>
      <c r="H63" s="13">
        <v>5</v>
      </c>
      <c r="I63" s="13">
        <v>0</v>
      </c>
      <c r="J63" s="13">
        <v>8</v>
      </c>
      <c r="K63" s="13">
        <v>3</v>
      </c>
      <c r="L63" s="13">
        <f t="shared" si="21"/>
        <v>23</v>
      </c>
      <c r="M63" s="13">
        <v>41</v>
      </c>
      <c r="N63" s="66">
        <f t="shared" si="6"/>
        <v>0.359375</v>
      </c>
      <c r="O63" s="13">
        <v>22</v>
      </c>
      <c r="P63" s="13">
        <v>1</v>
      </c>
      <c r="Q63" s="77"/>
    </row>
    <row r="64" spans="1:17" x14ac:dyDescent="0.55000000000000004">
      <c r="A64" s="62" t="s">
        <v>94</v>
      </c>
      <c r="B64" s="19">
        <f>C64+D64</f>
        <v>1</v>
      </c>
      <c r="C64" s="20">
        <v>0</v>
      </c>
      <c r="D64" s="19">
        <v>1</v>
      </c>
      <c r="E64" s="66">
        <f>D64/B64</f>
        <v>1</v>
      </c>
      <c r="F64" s="20">
        <v>0</v>
      </c>
      <c r="G64" s="20">
        <v>0</v>
      </c>
      <c r="H64" s="19">
        <v>0</v>
      </c>
      <c r="I64" s="19">
        <v>0</v>
      </c>
      <c r="J64" s="19">
        <v>0</v>
      </c>
      <c r="K64" s="19">
        <v>0</v>
      </c>
      <c r="L64" s="13">
        <v>0</v>
      </c>
      <c r="M64" s="19">
        <v>0</v>
      </c>
      <c r="N64" s="66" t="e">
        <f>L64/(L64+M64)</f>
        <v>#DIV/0!</v>
      </c>
      <c r="O64" s="19">
        <v>1</v>
      </c>
      <c r="P64" s="19">
        <v>0</v>
      </c>
      <c r="Q64" s="77"/>
    </row>
    <row r="65" spans="1:17" x14ac:dyDescent="0.55000000000000004">
      <c r="A65" s="30" t="s">
        <v>89</v>
      </c>
      <c r="B65" s="13">
        <f>C65+D65</f>
        <v>3</v>
      </c>
      <c r="C65" s="14">
        <v>1</v>
      </c>
      <c r="D65" s="13">
        <v>2</v>
      </c>
      <c r="E65" s="66">
        <f>D65/B65</f>
        <v>0.66666666666666663</v>
      </c>
      <c r="F65" s="14">
        <v>0</v>
      </c>
      <c r="G65" s="14">
        <v>1</v>
      </c>
      <c r="H65" s="13">
        <v>0</v>
      </c>
      <c r="I65" s="13">
        <v>0</v>
      </c>
      <c r="J65" s="13">
        <v>0</v>
      </c>
      <c r="K65" s="13">
        <v>0</v>
      </c>
      <c r="L65" s="13">
        <f>SUM(F65:K65)</f>
        <v>1</v>
      </c>
      <c r="M65" s="13">
        <v>0</v>
      </c>
      <c r="N65" s="66">
        <f>L65/(L65+M65)</f>
        <v>1</v>
      </c>
      <c r="O65" s="13">
        <v>2</v>
      </c>
      <c r="P65" s="13">
        <v>0</v>
      </c>
      <c r="Q65" s="77"/>
    </row>
    <row r="66" spans="1:17" x14ac:dyDescent="0.55000000000000004">
      <c r="A66" s="55" t="s">
        <v>293</v>
      </c>
      <c r="B66" s="19">
        <f t="shared" si="19"/>
        <v>32</v>
      </c>
      <c r="C66" s="20">
        <v>15</v>
      </c>
      <c r="D66" s="19">
        <v>17</v>
      </c>
      <c r="E66" s="66">
        <f t="shared" si="2"/>
        <v>0.53125</v>
      </c>
      <c r="F66" s="20">
        <v>0</v>
      </c>
      <c r="G66" s="20">
        <v>2</v>
      </c>
      <c r="H66" s="19">
        <v>1</v>
      </c>
      <c r="I66" s="19">
        <v>0</v>
      </c>
      <c r="J66" s="19">
        <v>4</v>
      </c>
      <c r="K66" s="19">
        <v>0</v>
      </c>
      <c r="L66" s="13">
        <f t="shared" si="21"/>
        <v>7</v>
      </c>
      <c r="M66" s="19">
        <v>7</v>
      </c>
      <c r="N66" s="66">
        <f>L66/(L66+M66)</f>
        <v>0.5</v>
      </c>
      <c r="O66" s="19">
        <v>17</v>
      </c>
      <c r="P66" s="19">
        <v>1</v>
      </c>
      <c r="Q66" s="77"/>
    </row>
    <row r="67" spans="1:17" x14ac:dyDescent="0.55000000000000004">
      <c r="A67" s="63" t="s">
        <v>93</v>
      </c>
      <c r="B67" s="19">
        <f t="shared" si="19"/>
        <v>13</v>
      </c>
      <c r="C67" s="20">
        <v>7</v>
      </c>
      <c r="D67" s="19">
        <v>6</v>
      </c>
      <c r="E67" s="66">
        <f t="shared" si="2"/>
        <v>0.46153846153846156</v>
      </c>
      <c r="F67" s="20">
        <v>0</v>
      </c>
      <c r="G67" s="20">
        <v>1</v>
      </c>
      <c r="H67" s="19">
        <v>1</v>
      </c>
      <c r="I67" s="19">
        <v>0</v>
      </c>
      <c r="J67" s="19">
        <v>0</v>
      </c>
      <c r="K67" s="19">
        <v>0</v>
      </c>
      <c r="L67" s="13">
        <v>0</v>
      </c>
      <c r="M67" s="19">
        <v>7</v>
      </c>
      <c r="N67" s="66">
        <f>L67/(L67+M67)</f>
        <v>0</v>
      </c>
      <c r="O67" s="19">
        <v>3</v>
      </c>
      <c r="P67" s="19">
        <v>1</v>
      </c>
      <c r="Q67" s="77"/>
    </row>
    <row r="68" spans="1:17" x14ac:dyDescent="0.55000000000000004">
      <c r="A68" s="5" t="s">
        <v>94</v>
      </c>
      <c r="B68" s="13">
        <f t="shared" si="19"/>
        <v>20</v>
      </c>
      <c r="C68" s="14">
        <v>10</v>
      </c>
      <c r="D68" s="13">
        <v>10</v>
      </c>
      <c r="E68" s="66">
        <f t="shared" si="2"/>
        <v>0.5</v>
      </c>
      <c r="F68" s="14">
        <v>0</v>
      </c>
      <c r="G68" s="14">
        <v>0</v>
      </c>
      <c r="H68" s="13">
        <v>3</v>
      </c>
      <c r="I68" s="13">
        <v>0</v>
      </c>
      <c r="J68" s="13">
        <v>0</v>
      </c>
      <c r="K68" s="13">
        <v>0</v>
      </c>
      <c r="L68" s="13">
        <f t="shared" si="21"/>
        <v>3</v>
      </c>
      <c r="M68" s="13">
        <v>4</v>
      </c>
      <c r="N68" s="66">
        <f t="shared" si="6"/>
        <v>0.42857142857142855</v>
      </c>
      <c r="O68" s="13">
        <v>11</v>
      </c>
      <c r="P68" s="13">
        <v>2</v>
      </c>
      <c r="Q68" s="77"/>
    </row>
    <row r="69" spans="1:17" x14ac:dyDescent="0.55000000000000004">
      <c r="A69" s="30" t="s">
        <v>95</v>
      </c>
      <c r="B69" s="19">
        <f t="shared" si="19"/>
        <v>4</v>
      </c>
      <c r="C69" s="20">
        <v>3</v>
      </c>
      <c r="D69" s="19">
        <v>1</v>
      </c>
      <c r="E69" s="66">
        <f t="shared" si="2"/>
        <v>0.25</v>
      </c>
      <c r="F69" s="20">
        <v>0</v>
      </c>
      <c r="G69" s="20">
        <v>1</v>
      </c>
      <c r="H69" s="19">
        <v>0</v>
      </c>
      <c r="I69" s="19">
        <v>0</v>
      </c>
      <c r="J69" s="19">
        <v>0</v>
      </c>
      <c r="K69" s="19">
        <v>0</v>
      </c>
      <c r="L69" s="13">
        <v>0</v>
      </c>
      <c r="M69" s="19">
        <v>2</v>
      </c>
      <c r="N69" s="66">
        <f t="shared" si="6"/>
        <v>0</v>
      </c>
      <c r="O69" s="19">
        <v>1</v>
      </c>
      <c r="P69" s="19">
        <v>0</v>
      </c>
      <c r="Q69" s="77"/>
    </row>
    <row r="70" spans="1:17" x14ac:dyDescent="0.55000000000000004">
      <c r="A70" s="5" t="s">
        <v>96</v>
      </c>
      <c r="B70" s="13">
        <f t="shared" si="19"/>
        <v>0</v>
      </c>
      <c r="C70" s="14">
        <v>0</v>
      </c>
      <c r="D70" s="13">
        <v>0</v>
      </c>
      <c r="E70" s="66" t="e">
        <f t="shared" si="2"/>
        <v>#DIV/0!</v>
      </c>
      <c r="F70" s="14">
        <v>0</v>
      </c>
      <c r="G70" s="14">
        <v>0</v>
      </c>
      <c r="H70" s="13">
        <v>0</v>
      </c>
      <c r="I70" s="13">
        <v>0</v>
      </c>
      <c r="J70" s="13">
        <v>0</v>
      </c>
      <c r="K70" s="13">
        <v>0</v>
      </c>
      <c r="L70" s="13">
        <f t="shared" si="21"/>
        <v>0</v>
      </c>
      <c r="M70" s="13">
        <v>0</v>
      </c>
      <c r="N70" s="66" t="e">
        <f>L70/(L70+M70)</f>
        <v>#DIV/0!</v>
      </c>
      <c r="O70" s="13">
        <v>0</v>
      </c>
      <c r="P70" s="13">
        <v>0</v>
      </c>
      <c r="Q70" s="77"/>
    </row>
    <row r="71" spans="1:17" x14ac:dyDescent="0.55000000000000004">
      <c r="A71" s="5" t="s">
        <v>97</v>
      </c>
      <c r="B71" s="13">
        <f t="shared" si="8"/>
        <v>11</v>
      </c>
      <c r="C71" s="14">
        <v>7</v>
      </c>
      <c r="D71" s="13">
        <v>4</v>
      </c>
      <c r="E71" s="66">
        <f t="shared" si="2"/>
        <v>0.36363636363636365</v>
      </c>
      <c r="F71" s="14">
        <v>0</v>
      </c>
      <c r="G71" s="14">
        <v>3</v>
      </c>
      <c r="H71" s="13">
        <v>1</v>
      </c>
      <c r="I71" s="13">
        <v>0</v>
      </c>
      <c r="J71" s="13">
        <v>1</v>
      </c>
      <c r="K71" s="13">
        <v>0</v>
      </c>
      <c r="L71" s="13">
        <f t="shared" si="21"/>
        <v>5</v>
      </c>
      <c r="M71" s="13">
        <v>3</v>
      </c>
      <c r="N71" s="66">
        <f t="shared" si="6"/>
        <v>0.625</v>
      </c>
      <c r="O71" s="13">
        <v>3</v>
      </c>
      <c r="P71" s="13">
        <v>0</v>
      </c>
      <c r="Q71" s="77"/>
    </row>
    <row r="72" spans="1:17" x14ac:dyDescent="0.55000000000000004">
      <c r="A72" s="46" t="s">
        <v>46</v>
      </c>
      <c r="B72" s="24">
        <f>C72+D72</f>
        <v>176</v>
      </c>
      <c r="C72" s="24">
        <f>C61+C66+C63+C68+C70+C71</f>
        <v>84</v>
      </c>
      <c r="D72" s="24">
        <f>D61+D66+D63+D68+D70+D71</f>
        <v>92</v>
      </c>
      <c r="E72" s="69">
        <f t="shared" si="2"/>
        <v>0.52272727272727271</v>
      </c>
      <c r="F72" s="24">
        <f t="shared" ref="F72:M72" si="22">F61+F66+F63+F68+F70+F71</f>
        <v>0</v>
      </c>
      <c r="G72" s="24">
        <f t="shared" si="22"/>
        <v>17</v>
      </c>
      <c r="H72" s="24">
        <f t="shared" si="22"/>
        <v>13</v>
      </c>
      <c r="I72" s="24">
        <f t="shared" si="22"/>
        <v>0</v>
      </c>
      <c r="J72" s="24">
        <f t="shared" si="22"/>
        <v>14</v>
      </c>
      <c r="K72" s="24">
        <f t="shared" si="22"/>
        <v>3</v>
      </c>
      <c r="L72" s="24">
        <f t="shared" si="22"/>
        <v>47</v>
      </c>
      <c r="M72" s="24">
        <f t="shared" si="22"/>
        <v>64</v>
      </c>
      <c r="N72" s="69">
        <f t="shared" si="6"/>
        <v>0.42342342342342343</v>
      </c>
      <c r="O72" s="24">
        <f>O61+O66+O63+O68+O70+O71</f>
        <v>59</v>
      </c>
      <c r="P72" s="24">
        <f>P61+P66+P63+P68+P70+P71</f>
        <v>6</v>
      </c>
      <c r="Q72" s="77"/>
    </row>
    <row r="73" spans="1:17" x14ac:dyDescent="0.55000000000000004">
      <c r="A73" s="5" t="s">
        <v>98</v>
      </c>
      <c r="B73" s="13">
        <f t="shared" si="8"/>
        <v>6</v>
      </c>
      <c r="C73" s="13">
        <v>4</v>
      </c>
      <c r="D73" s="13">
        <v>2</v>
      </c>
      <c r="E73" s="66">
        <f t="shared" si="2"/>
        <v>0.33333333333333331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</v>
      </c>
      <c r="L73" s="13">
        <f t="shared" si="21"/>
        <v>1</v>
      </c>
      <c r="M73" s="13">
        <v>2</v>
      </c>
      <c r="N73" s="66">
        <f t="shared" ref="N73:N79" si="23">L73/(L73+M73)</f>
        <v>0.33333333333333331</v>
      </c>
      <c r="O73" s="13">
        <v>3</v>
      </c>
      <c r="P73" s="13">
        <v>0</v>
      </c>
      <c r="Q73" s="77"/>
    </row>
    <row r="74" spans="1:17" x14ac:dyDescent="0.55000000000000004">
      <c r="A74" s="5" t="s">
        <v>99</v>
      </c>
      <c r="B74" s="13">
        <f t="shared" si="8"/>
        <v>2</v>
      </c>
      <c r="C74" s="13">
        <v>1</v>
      </c>
      <c r="D74" s="13">
        <v>1</v>
      </c>
      <c r="E74" s="66">
        <f t="shared" si="2"/>
        <v>0.5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f t="shared" si="21"/>
        <v>0</v>
      </c>
      <c r="M74" s="13">
        <v>2</v>
      </c>
      <c r="N74" s="66">
        <f t="shared" si="23"/>
        <v>0</v>
      </c>
      <c r="O74" s="13">
        <v>0</v>
      </c>
      <c r="P74" s="13">
        <v>0</v>
      </c>
      <c r="Q74" s="77"/>
    </row>
    <row r="75" spans="1:17" x14ac:dyDescent="0.55000000000000004">
      <c r="A75" s="5" t="s">
        <v>100</v>
      </c>
      <c r="B75" s="13">
        <f t="shared" si="8"/>
        <v>2</v>
      </c>
      <c r="C75" s="14">
        <v>0</v>
      </c>
      <c r="D75" s="13">
        <v>2</v>
      </c>
      <c r="E75" s="66">
        <f t="shared" si="2"/>
        <v>1</v>
      </c>
      <c r="F75" s="14">
        <v>0</v>
      </c>
      <c r="G75" s="14">
        <v>0</v>
      </c>
      <c r="H75" s="13">
        <v>0</v>
      </c>
      <c r="I75" s="13">
        <v>0</v>
      </c>
      <c r="J75" s="13">
        <v>0</v>
      </c>
      <c r="K75" s="13">
        <v>0</v>
      </c>
      <c r="L75" s="13">
        <f>SUM(F75:K75)</f>
        <v>0</v>
      </c>
      <c r="M75" s="13">
        <v>2</v>
      </c>
      <c r="N75" s="66">
        <f t="shared" si="23"/>
        <v>0</v>
      </c>
      <c r="O75" s="13">
        <v>0</v>
      </c>
      <c r="P75" s="13">
        <v>0</v>
      </c>
      <c r="Q75" s="77"/>
    </row>
    <row r="76" spans="1:17" x14ac:dyDescent="0.55000000000000004">
      <c r="A76" s="5" t="s">
        <v>102</v>
      </c>
      <c r="B76" s="13">
        <f t="shared" si="8"/>
        <v>2</v>
      </c>
      <c r="C76" s="14">
        <v>0</v>
      </c>
      <c r="D76" s="13">
        <v>2</v>
      </c>
      <c r="E76" s="66">
        <f t="shared" si="2"/>
        <v>1</v>
      </c>
      <c r="F76" s="14">
        <v>0</v>
      </c>
      <c r="G76" s="14">
        <v>0</v>
      </c>
      <c r="H76" s="13">
        <v>2</v>
      </c>
      <c r="I76" s="13">
        <v>0</v>
      </c>
      <c r="J76" s="13">
        <v>0</v>
      </c>
      <c r="K76" s="13">
        <v>0</v>
      </c>
      <c r="L76" s="13">
        <f>SUM(F76:K76)</f>
        <v>2</v>
      </c>
      <c r="M76" s="13">
        <v>0</v>
      </c>
      <c r="N76" s="66">
        <f t="shared" si="23"/>
        <v>1</v>
      </c>
      <c r="O76" s="13">
        <v>0</v>
      </c>
      <c r="P76" s="13">
        <v>0</v>
      </c>
      <c r="Q76" s="77"/>
    </row>
    <row r="77" spans="1:17" x14ac:dyDescent="0.55000000000000004">
      <c r="A77" s="5" t="s">
        <v>103</v>
      </c>
      <c r="B77" s="13">
        <f t="shared" si="8"/>
        <v>2</v>
      </c>
      <c r="C77" s="13">
        <v>0</v>
      </c>
      <c r="D77" s="13">
        <v>2</v>
      </c>
      <c r="E77" s="66">
        <f t="shared" si="2"/>
        <v>1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0</v>
      </c>
      <c r="L77" s="13">
        <f t="shared" si="21"/>
        <v>1</v>
      </c>
      <c r="M77" s="13">
        <v>1</v>
      </c>
      <c r="N77" s="66">
        <f t="shared" si="23"/>
        <v>0.5</v>
      </c>
      <c r="O77" s="13">
        <v>0</v>
      </c>
      <c r="P77" s="13">
        <v>0</v>
      </c>
      <c r="Q77" s="77"/>
    </row>
    <row r="78" spans="1:17" x14ac:dyDescent="0.55000000000000004">
      <c r="A78" s="42" t="s">
        <v>50</v>
      </c>
      <c r="B78" s="26">
        <f t="shared" si="8"/>
        <v>14</v>
      </c>
      <c r="C78" s="26">
        <f>SUM(C73:C77)</f>
        <v>5</v>
      </c>
      <c r="D78" s="26">
        <f>SUM(D73:D77)</f>
        <v>9</v>
      </c>
      <c r="E78" s="68">
        <f t="shared" si="2"/>
        <v>0.6428571428571429</v>
      </c>
      <c r="F78" s="26">
        <f>SUM(F73:F77)</f>
        <v>0</v>
      </c>
      <c r="G78" s="26">
        <f t="shared" ref="G78:M78" si="24">SUM(G73:G77)</f>
        <v>1</v>
      </c>
      <c r="H78" s="26">
        <f t="shared" si="24"/>
        <v>2</v>
      </c>
      <c r="I78" s="26">
        <f t="shared" si="24"/>
        <v>0</v>
      </c>
      <c r="J78" s="26">
        <f t="shared" si="24"/>
        <v>0</v>
      </c>
      <c r="K78" s="26">
        <f t="shared" si="24"/>
        <v>1</v>
      </c>
      <c r="L78" s="26">
        <f t="shared" si="24"/>
        <v>4</v>
      </c>
      <c r="M78" s="26">
        <f t="shared" si="24"/>
        <v>7</v>
      </c>
      <c r="N78" s="68">
        <f t="shared" si="23"/>
        <v>0.36363636363636365</v>
      </c>
      <c r="O78" s="26">
        <f>SUM(O73:O77)</f>
        <v>3</v>
      </c>
      <c r="P78" s="26">
        <f>SUM(P73:P77)</f>
        <v>0</v>
      </c>
      <c r="Q78" s="77"/>
    </row>
    <row r="79" spans="1:17" x14ac:dyDescent="0.55000000000000004">
      <c r="A79" s="47" t="s">
        <v>104</v>
      </c>
      <c r="B79" s="24">
        <f t="shared" si="8"/>
        <v>194</v>
      </c>
      <c r="C79" s="24">
        <f>C60+C72+C78</f>
        <v>90</v>
      </c>
      <c r="D79" s="24">
        <f>D60+D72+D78</f>
        <v>104</v>
      </c>
      <c r="E79" s="67">
        <f t="shared" si="2"/>
        <v>0.53608247422680411</v>
      </c>
      <c r="F79" s="24">
        <f t="shared" ref="F79:K79" si="25">F60+F72+F78</f>
        <v>0</v>
      </c>
      <c r="G79" s="24">
        <f t="shared" si="25"/>
        <v>18</v>
      </c>
      <c r="H79" s="24">
        <f t="shared" si="25"/>
        <v>15</v>
      </c>
      <c r="I79" s="24">
        <f t="shared" si="25"/>
        <v>0</v>
      </c>
      <c r="J79" s="24">
        <f t="shared" si="25"/>
        <v>15</v>
      </c>
      <c r="K79" s="24">
        <f t="shared" si="25"/>
        <v>4</v>
      </c>
      <c r="L79" s="24">
        <f>SUM(L74:L78)</f>
        <v>7</v>
      </c>
      <c r="M79" s="24">
        <f>M60+M72+M78</f>
        <v>72</v>
      </c>
      <c r="N79" s="67">
        <f t="shared" si="23"/>
        <v>8.8607594936708861E-2</v>
      </c>
      <c r="O79" s="24">
        <f>O60+O72+O78</f>
        <v>64</v>
      </c>
      <c r="P79" s="24">
        <f>P60+P72+P78</f>
        <v>6</v>
      </c>
      <c r="Q79" s="77"/>
    </row>
    <row r="80" spans="1:17" ht="18.3" x14ac:dyDescent="0.55000000000000004">
      <c r="A80" s="56" t="s">
        <v>105</v>
      </c>
      <c r="B80" s="13"/>
      <c r="C80" s="36"/>
      <c r="D80" s="26"/>
      <c r="E80" s="66"/>
      <c r="F80" s="36"/>
      <c r="G80" s="36"/>
      <c r="H80" s="26"/>
      <c r="I80" s="26"/>
      <c r="J80" s="26"/>
      <c r="K80" s="26"/>
      <c r="L80" s="13"/>
      <c r="M80" s="26"/>
      <c r="N80" s="66"/>
      <c r="O80" s="26"/>
      <c r="P80" s="26"/>
      <c r="Q80" s="77"/>
    </row>
    <row r="81" spans="1:17" x14ac:dyDescent="0.55000000000000004">
      <c r="A81" s="12" t="s">
        <v>106</v>
      </c>
      <c r="B81" s="13">
        <f t="shared" ref="B81:B101" si="26">C81+D81</f>
        <v>0</v>
      </c>
      <c r="C81" s="14">
        <v>0</v>
      </c>
      <c r="D81" s="13">
        <v>0</v>
      </c>
      <c r="E81" s="66" t="e">
        <f t="shared" ref="E81:E101" si="27">D81/B81</f>
        <v>#DIV/0!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26">
        <v>0</v>
      </c>
      <c r="N81" s="66" t="e">
        <f t="shared" ref="N81:N101" si="28">L81/(L81+M81)</f>
        <v>#DIV/0!</v>
      </c>
      <c r="O81" s="13">
        <v>0</v>
      </c>
      <c r="P81" s="13">
        <v>0</v>
      </c>
      <c r="Q81" s="77"/>
    </row>
    <row r="82" spans="1:17" x14ac:dyDescent="0.55000000000000004">
      <c r="A82" s="17" t="s">
        <v>108</v>
      </c>
      <c r="B82" s="13">
        <f t="shared" si="26"/>
        <v>3</v>
      </c>
      <c r="C82" s="13">
        <v>0</v>
      </c>
      <c r="D82" s="13">
        <v>3</v>
      </c>
      <c r="E82" s="66">
        <f t="shared" si="27"/>
        <v>1</v>
      </c>
      <c r="F82" s="13">
        <v>0</v>
      </c>
      <c r="G82" s="13">
        <v>1</v>
      </c>
      <c r="H82" s="13">
        <v>0</v>
      </c>
      <c r="I82" s="13">
        <v>0</v>
      </c>
      <c r="J82" s="13">
        <v>1</v>
      </c>
      <c r="K82" s="13">
        <v>0</v>
      </c>
      <c r="L82" s="13">
        <f t="shared" ref="L82:L156" si="29">SUM(F82:K82)</f>
        <v>2</v>
      </c>
      <c r="M82" s="13">
        <v>0</v>
      </c>
      <c r="N82" s="66">
        <f t="shared" si="28"/>
        <v>1</v>
      </c>
      <c r="O82" s="13">
        <v>1</v>
      </c>
      <c r="P82" s="13">
        <v>0</v>
      </c>
      <c r="Q82" s="77"/>
    </row>
    <row r="83" spans="1:17" x14ac:dyDescent="0.55000000000000004">
      <c r="A83" s="8" t="s">
        <v>109</v>
      </c>
      <c r="B83" s="19">
        <f t="shared" si="26"/>
        <v>1</v>
      </c>
      <c r="C83" s="20">
        <v>1</v>
      </c>
      <c r="D83" s="19">
        <v>0</v>
      </c>
      <c r="E83" s="66">
        <f t="shared" si="27"/>
        <v>0</v>
      </c>
      <c r="F83" s="20">
        <v>0</v>
      </c>
      <c r="G83" s="20">
        <v>0</v>
      </c>
      <c r="H83" s="19">
        <v>0</v>
      </c>
      <c r="I83" s="19">
        <v>0</v>
      </c>
      <c r="J83" s="19">
        <v>1</v>
      </c>
      <c r="K83" s="19">
        <v>0</v>
      </c>
      <c r="L83" s="13">
        <f t="shared" si="29"/>
        <v>1</v>
      </c>
      <c r="M83" s="19">
        <v>0</v>
      </c>
      <c r="N83" s="66">
        <f t="shared" si="28"/>
        <v>1</v>
      </c>
      <c r="O83" s="19">
        <v>0</v>
      </c>
      <c r="P83" s="19">
        <v>0</v>
      </c>
      <c r="Q83" s="77"/>
    </row>
    <row r="84" spans="1:17" x14ac:dyDescent="0.55000000000000004">
      <c r="A84" s="37" t="s">
        <v>110</v>
      </c>
      <c r="B84" s="19">
        <f t="shared" si="26"/>
        <v>1</v>
      </c>
      <c r="C84" s="20">
        <v>1</v>
      </c>
      <c r="D84" s="19">
        <v>0</v>
      </c>
      <c r="E84" s="66">
        <f t="shared" si="27"/>
        <v>0</v>
      </c>
      <c r="F84" s="20">
        <v>0</v>
      </c>
      <c r="G84" s="20">
        <v>0</v>
      </c>
      <c r="H84" s="19">
        <v>0</v>
      </c>
      <c r="I84" s="19">
        <v>0</v>
      </c>
      <c r="J84" s="19">
        <v>0</v>
      </c>
      <c r="K84" s="19">
        <v>0</v>
      </c>
      <c r="L84" s="13">
        <f t="shared" si="29"/>
        <v>0</v>
      </c>
      <c r="M84" s="19">
        <v>0</v>
      </c>
      <c r="N84" s="66" t="e">
        <f t="shared" si="28"/>
        <v>#DIV/0!</v>
      </c>
      <c r="O84" s="19">
        <v>1</v>
      </c>
      <c r="P84" s="19">
        <v>0</v>
      </c>
      <c r="Q84" s="77"/>
    </row>
    <row r="85" spans="1:17" x14ac:dyDescent="0.55000000000000004">
      <c r="A85" s="8" t="s">
        <v>111</v>
      </c>
      <c r="B85" s="19">
        <f t="shared" si="26"/>
        <v>3</v>
      </c>
      <c r="C85" s="20">
        <v>0</v>
      </c>
      <c r="D85" s="19">
        <v>3</v>
      </c>
      <c r="E85" s="66">
        <f t="shared" si="27"/>
        <v>1</v>
      </c>
      <c r="F85" s="20">
        <v>0</v>
      </c>
      <c r="G85" s="20">
        <v>0</v>
      </c>
      <c r="H85" s="19">
        <v>0</v>
      </c>
      <c r="I85" s="19">
        <v>0</v>
      </c>
      <c r="J85" s="19">
        <v>0</v>
      </c>
      <c r="K85" s="19">
        <v>0</v>
      </c>
      <c r="L85" s="13">
        <f t="shared" si="29"/>
        <v>0</v>
      </c>
      <c r="M85" s="19">
        <v>3</v>
      </c>
      <c r="N85" s="66">
        <f t="shared" si="28"/>
        <v>0</v>
      </c>
      <c r="O85" s="19">
        <v>0</v>
      </c>
      <c r="P85" s="19">
        <v>0</v>
      </c>
      <c r="Q85" s="77"/>
    </row>
    <row r="86" spans="1:17" x14ac:dyDescent="0.55000000000000004">
      <c r="A86" s="8" t="s">
        <v>112</v>
      </c>
      <c r="B86" s="19">
        <f t="shared" si="26"/>
        <v>3</v>
      </c>
      <c r="C86" s="20">
        <v>1</v>
      </c>
      <c r="D86" s="19">
        <v>2</v>
      </c>
      <c r="E86" s="66">
        <f t="shared" si="27"/>
        <v>0.66666666666666663</v>
      </c>
      <c r="F86" s="20">
        <v>0</v>
      </c>
      <c r="G86" s="20">
        <v>0</v>
      </c>
      <c r="H86" s="19">
        <v>0</v>
      </c>
      <c r="I86" s="19">
        <v>0</v>
      </c>
      <c r="J86" s="19">
        <v>0</v>
      </c>
      <c r="K86" s="19">
        <v>0</v>
      </c>
      <c r="L86" s="13">
        <f t="shared" si="29"/>
        <v>0</v>
      </c>
      <c r="M86" s="19">
        <v>0</v>
      </c>
      <c r="N86" s="66" t="e">
        <f t="shared" si="28"/>
        <v>#DIV/0!</v>
      </c>
      <c r="O86" s="19">
        <v>3</v>
      </c>
      <c r="P86" s="19">
        <v>0</v>
      </c>
      <c r="Q86" s="77"/>
    </row>
    <row r="87" spans="1:17" x14ac:dyDescent="0.55000000000000004">
      <c r="A87" s="17" t="s">
        <v>113</v>
      </c>
      <c r="B87" s="13">
        <f t="shared" si="26"/>
        <v>1</v>
      </c>
      <c r="C87" s="13">
        <v>0</v>
      </c>
      <c r="D87" s="13">
        <v>1</v>
      </c>
      <c r="E87" s="66">
        <f t="shared" si="27"/>
        <v>1</v>
      </c>
      <c r="F87" s="13">
        <v>0</v>
      </c>
      <c r="G87" s="13">
        <v>1</v>
      </c>
      <c r="H87" s="13">
        <v>0</v>
      </c>
      <c r="I87" s="13">
        <v>0</v>
      </c>
      <c r="J87" s="13">
        <v>0</v>
      </c>
      <c r="K87" s="13">
        <v>0</v>
      </c>
      <c r="L87" s="13">
        <f t="shared" si="29"/>
        <v>1</v>
      </c>
      <c r="M87" s="13">
        <v>0</v>
      </c>
      <c r="N87" s="66">
        <f t="shared" si="28"/>
        <v>1</v>
      </c>
      <c r="O87" s="13">
        <v>0</v>
      </c>
      <c r="P87" s="13">
        <v>0</v>
      </c>
      <c r="Q87" s="77"/>
    </row>
    <row r="88" spans="1:17" x14ac:dyDescent="0.55000000000000004">
      <c r="A88" s="8" t="s">
        <v>114</v>
      </c>
      <c r="B88" s="19">
        <f t="shared" si="26"/>
        <v>4</v>
      </c>
      <c r="C88" s="20">
        <v>0</v>
      </c>
      <c r="D88" s="19">
        <v>4</v>
      </c>
      <c r="E88" s="66">
        <f t="shared" si="27"/>
        <v>1</v>
      </c>
      <c r="F88" s="20">
        <v>0</v>
      </c>
      <c r="G88" s="20">
        <v>0</v>
      </c>
      <c r="H88" s="19">
        <v>1</v>
      </c>
      <c r="I88" s="19">
        <v>0</v>
      </c>
      <c r="J88" s="19">
        <v>0</v>
      </c>
      <c r="K88" s="19">
        <v>0</v>
      </c>
      <c r="L88" s="13">
        <f t="shared" si="29"/>
        <v>1</v>
      </c>
      <c r="M88" s="19">
        <v>3</v>
      </c>
      <c r="N88" s="66">
        <f t="shared" si="28"/>
        <v>0.25</v>
      </c>
      <c r="O88" s="19">
        <v>0</v>
      </c>
      <c r="P88" s="19">
        <v>0</v>
      </c>
      <c r="Q88" s="77"/>
    </row>
    <row r="89" spans="1:17" x14ac:dyDescent="0.55000000000000004">
      <c r="A89" s="46" t="s">
        <v>22</v>
      </c>
      <c r="B89" s="24">
        <f>C89+D89</f>
        <v>4</v>
      </c>
      <c r="C89" s="24">
        <f>C81+C82+C87</f>
        <v>0</v>
      </c>
      <c r="D89" s="24">
        <f>D81+D82+D87</f>
        <v>4</v>
      </c>
      <c r="E89" s="67">
        <f t="shared" si="27"/>
        <v>1</v>
      </c>
      <c r="F89" s="24">
        <f t="shared" ref="F89:K89" si="30">F81+F82+F87</f>
        <v>0</v>
      </c>
      <c r="G89" s="24">
        <f t="shared" si="30"/>
        <v>2</v>
      </c>
      <c r="H89" s="24">
        <f t="shared" si="30"/>
        <v>0</v>
      </c>
      <c r="I89" s="24">
        <f t="shared" si="30"/>
        <v>0</v>
      </c>
      <c r="J89" s="24">
        <f t="shared" si="30"/>
        <v>1</v>
      </c>
      <c r="K89" s="24">
        <f t="shared" si="30"/>
        <v>0</v>
      </c>
      <c r="L89" s="24">
        <f t="shared" si="29"/>
        <v>3</v>
      </c>
      <c r="M89" s="24">
        <f>M81+M82+M87</f>
        <v>0</v>
      </c>
      <c r="N89" s="67">
        <f t="shared" si="28"/>
        <v>1</v>
      </c>
      <c r="O89" s="24">
        <f>O81+O82+O87</f>
        <v>1</v>
      </c>
      <c r="P89" s="24">
        <f>P81+P82+P87</f>
        <v>0</v>
      </c>
      <c r="Q89" s="77"/>
    </row>
    <row r="90" spans="1:17" x14ac:dyDescent="0.55000000000000004">
      <c r="A90" s="17" t="s">
        <v>115</v>
      </c>
      <c r="B90" s="13">
        <f t="shared" si="26"/>
        <v>46</v>
      </c>
      <c r="C90" s="21">
        <v>2</v>
      </c>
      <c r="D90" s="21">
        <v>44</v>
      </c>
      <c r="E90" s="66">
        <f t="shared" si="27"/>
        <v>0.95652173913043481</v>
      </c>
      <c r="F90" s="21">
        <v>0</v>
      </c>
      <c r="G90" s="21">
        <v>1</v>
      </c>
      <c r="H90" s="21">
        <v>2</v>
      </c>
      <c r="I90" s="21">
        <v>0</v>
      </c>
      <c r="J90" s="21">
        <v>3</v>
      </c>
      <c r="K90" s="21">
        <v>1</v>
      </c>
      <c r="L90" s="13">
        <f t="shared" si="29"/>
        <v>7</v>
      </c>
      <c r="M90" s="21">
        <v>38</v>
      </c>
      <c r="N90" s="66">
        <f t="shared" si="28"/>
        <v>0.15555555555555556</v>
      </c>
      <c r="O90" s="21">
        <v>0</v>
      </c>
      <c r="P90" s="21">
        <v>1</v>
      </c>
      <c r="Q90" s="77"/>
    </row>
    <row r="91" spans="1:17" x14ac:dyDescent="0.55000000000000004">
      <c r="A91" s="8" t="s">
        <v>235</v>
      </c>
      <c r="B91" s="13">
        <f t="shared" si="26"/>
        <v>5</v>
      </c>
      <c r="C91" s="20">
        <v>0</v>
      </c>
      <c r="D91" s="19">
        <v>5</v>
      </c>
      <c r="E91" s="66">
        <f t="shared" si="27"/>
        <v>1</v>
      </c>
      <c r="F91" s="20">
        <v>0</v>
      </c>
      <c r="G91" s="20">
        <v>0</v>
      </c>
      <c r="H91" s="19">
        <v>0</v>
      </c>
      <c r="I91" s="19">
        <v>0</v>
      </c>
      <c r="J91" s="19">
        <v>0</v>
      </c>
      <c r="K91" s="19">
        <v>0</v>
      </c>
      <c r="L91" s="13">
        <f t="shared" si="29"/>
        <v>0</v>
      </c>
      <c r="M91" s="19">
        <v>4</v>
      </c>
      <c r="N91" s="66">
        <f t="shared" si="28"/>
        <v>0</v>
      </c>
      <c r="O91" s="19">
        <v>1</v>
      </c>
      <c r="P91" s="19">
        <v>0</v>
      </c>
      <c r="Q91" s="77"/>
    </row>
    <row r="92" spans="1:17" x14ac:dyDescent="0.55000000000000004">
      <c r="A92" s="8" t="s">
        <v>118</v>
      </c>
      <c r="B92" s="13">
        <f>C92+D92</f>
        <v>32</v>
      </c>
      <c r="C92" s="20">
        <v>3</v>
      </c>
      <c r="D92" s="19">
        <v>29</v>
      </c>
      <c r="E92" s="66">
        <f t="shared" si="27"/>
        <v>0.90625</v>
      </c>
      <c r="F92" s="20">
        <v>0</v>
      </c>
      <c r="G92" s="20">
        <v>2</v>
      </c>
      <c r="H92" s="19">
        <v>3</v>
      </c>
      <c r="I92" s="19">
        <v>1</v>
      </c>
      <c r="J92" s="19">
        <v>3</v>
      </c>
      <c r="K92" s="19">
        <v>0</v>
      </c>
      <c r="L92" s="13">
        <f t="shared" si="29"/>
        <v>9</v>
      </c>
      <c r="M92" s="19">
        <v>23</v>
      </c>
      <c r="N92" s="66">
        <f t="shared" si="28"/>
        <v>0.28125</v>
      </c>
      <c r="O92" s="19">
        <v>0</v>
      </c>
      <c r="P92" s="19">
        <v>0</v>
      </c>
      <c r="Q92" s="77"/>
    </row>
    <row r="93" spans="1:17" x14ac:dyDescent="0.55000000000000004">
      <c r="A93" s="8" t="s">
        <v>119</v>
      </c>
      <c r="B93" s="13">
        <f>C93+D93</f>
        <v>23</v>
      </c>
      <c r="C93" s="20">
        <v>4</v>
      </c>
      <c r="D93" s="19">
        <v>19</v>
      </c>
      <c r="E93" s="66">
        <f t="shared" si="27"/>
        <v>0.82608695652173914</v>
      </c>
      <c r="F93" s="20">
        <v>0</v>
      </c>
      <c r="G93" s="20">
        <v>3</v>
      </c>
      <c r="H93" s="19">
        <v>6</v>
      </c>
      <c r="I93" s="19">
        <v>1</v>
      </c>
      <c r="J93" s="19">
        <v>0</v>
      </c>
      <c r="K93" s="19">
        <v>0</v>
      </c>
      <c r="L93" s="13">
        <f t="shared" si="29"/>
        <v>10</v>
      </c>
      <c r="M93" s="19">
        <v>13</v>
      </c>
      <c r="N93" s="66">
        <f t="shared" si="28"/>
        <v>0.43478260869565216</v>
      </c>
      <c r="O93" s="19">
        <v>0</v>
      </c>
      <c r="P93" s="19">
        <v>0</v>
      </c>
      <c r="Q93" s="77"/>
    </row>
    <row r="94" spans="1:17" x14ac:dyDescent="0.55000000000000004">
      <c r="A94" s="12" t="s">
        <v>121</v>
      </c>
      <c r="B94" s="13">
        <f t="shared" si="26"/>
        <v>8</v>
      </c>
      <c r="C94" s="14">
        <v>6</v>
      </c>
      <c r="D94" s="13">
        <v>2</v>
      </c>
      <c r="E94" s="66">
        <f t="shared" si="27"/>
        <v>0.25</v>
      </c>
      <c r="F94" s="14">
        <v>0</v>
      </c>
      <c r="G94" s="14">
        <v>1</v>
      </c>
      <c r="H94" s="13">
        <v>0</v>
      </c>
      <c r="I94" s="13">
        <v>0</v>
      </c>
      <c r="J94" s="13">
        <v>0</v>
      </c>
      <c r="K94" s="13">
        <v>0</v>
      </c>
      <c r="L94" s="13">
        <f t="shared" si="29"/>
        <v>1</v>
      </c>
      <c r="M94" s="13">
        <v>7</v>
      </c>
      <c r="N94" s="66">
        <f t="shared" si="28"/>
        <v>0.125</v>
      </c>
      <c r="O94" s="13">
        <v>0</v>
      </c>
      <c r="P94" s="13">
        <v>0</v>
      </c>
      <c r="Q94" s="77"/>
    </row>
    <row r="95" spans="1:17" x14ac:dyDescent="0.55000000000000004">
      <c r="A95" s="46" t="s">
        <v>46</v>
      </c>
      <c r="B95" s="24">
        <f>C95+D95</f>
        <v>54</v>
      </c>
      <c r="C95" s="24">
        <f>C90+C94</f>
        <v>8</v>
      </c>
      <c r="D95" s="24">
        <f>D90+D94</f>
        <v>46</v>
      </c>
      <c r="E95" s="67">
        <f t="shared" si="27"/>
        <v>0.85185185185185186</v>
      </c>
      <c r="F95" s="24">
        <f t="shared" ref="F95:K95" si="31">F90+F94</f>
        <v>0</v>
      </c>
      <c r="G95" s="24">
        <f t="shared" si="31"/>
        <v>2</v>
      </c>
      <c r="H95" s="24">
        <f t="shared" si="31"/>
        <v>2</v>
      </c>
      <c r="I95" s="24">
        <f t="shared" si="31"/>
        <v>0</v>
      </c>
      <c r="J95" s="24">
        <f t="shared" si="31"/>
        <v>3</v>
      </c>
      <c r="K95" s="24">
        <f t="shared" si="31"/>
        <v>1</v>
      </c>
      <c r="L95" s="24">
        <f>F95+G95+H95+I95+J95+K95</f>
        <v>8</v>
      </c>
      <c r="M95" s="24">
        <f>M90+M94</f>
        <v>45</v>
      </c>
      <c r="N95" s="67">
        <f t="shared" si="28"/>
        <v>0.15094339622641509</v>
      </c>
      <c r="O95" s="24">
        <f>O90+O94</f>
        <v>0</v>
      </c>
      <c r="P95" s="24">
        <f>P90+P94</f>
        <v>1</v>
      </c>
      <c r="Q95" s="77"/>
    </row>
    <row r="96" spans="1:17" x14ac:dyDescent="0.55000000000000004">
      <c r="A96" s="5" t="s">
        <v>236</v>
      </c>
      <c r="B96" s="13">
        <f t="shared" si="26"/>
        <v>0</v>
      </c>
      <c r="C96" s="14">
        <v>0</v>
      </c>
      <c r="D96" s="13">
        <v>0</v>
      </c>
      <c r="E96" s="66" t="e">
        <f t="shared" si="27"/>
        <v>#DIV/0!</v>
      </c>
      <c r="F96" s="14"/>
      <c r="G96" s="14"/>
      <c r="H96" s="13"/>
      <c r="I96" s="13"/>
      <c r="J96" s="13"/>
      <c r="K96" s="13"/>
      <c r="L96" s="13">
        <f t="shared" si="29"/>
        <v>0</v>
      </c>
      <c r="M96" s="13"/>
      <c r="N96" s="66" t="e">
        <f t="shared" si="28"/>
        <v>#DIV/0!</v>
      </c>
      <c r="O96" s="13"/>
      <c r="P96" s="13"/>
      <c r="Q96" s="77"/>
    </row>
    <row r="97" spans="1:17" x14ac:dyDescent="0.55000000000000004">
      <c r="A97" s="5" t="s">
        <v>124</v>
      </c>
      <c r="B97" s="13">
        <f t="shared" si="26"/>
        <v>41</v>
      </c>
      <c r="C97" s="14">
        <v>3</v>
      </c>
      <c r="D97" s="13">
        <v>38</v>
      </c>
      <c r="E97" s="66">
        <f t="shared" si="27"/>
        <v>0.92682926829268297</v>
      </c>
      <c r="F97" s="14">
        <v>0</v>
      </c>
      <c r="G97" s="14">
        <v>0</v>
      </c>
      <c r="H97" s="13">
        <v>5</v>
      </c>
      <c r="I97" s="13">
        <v>0</v>
      </c>
      <c r="J97" s="13">
        <v>4</v>
      </c>
      <c r="K97" s="13">
        <v>2</v>
      </c>
      <c r="L97" s="13">
        <f t="shared" si="29"/>
        <v>11</v>
      </c>
      <c r="M97" s="13">
        <v>23</v>
      </c>
      <c r="N97" s="66">
        <f t="shared" si="28"/>
        <v>0.3235294117647059</v>
      </c>
      <c r="O97" s="13">
        <v>0</v>
      </c>
      <c r="P97" s="13">
        <v>7</v>
      </c>
      <c r="Q97" s="77"/>
    </row>
    <row r="98" spans="1:17" x14ac:dyDescent="0.55000000000000004">
      <c r="A98" s="5" t="s">
        <v>125</v>
      </c>
      <c r="B98" s="13">
        <f t="shared" si="26"/>
        <v>0</v>
      </c>
      <c r="C98" s="14">
        <v>0</v>
      </c>
      <c r="D98" s="13">
        <v>0</v>
      </c>
      <c r="E98" s="66" t="e">
        <f t="shared" si="27"/>
        <v>#DIV/0!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3">
        <f t="shared" si="29"/>
        <v>0</v>
      </c>
      <c r="M98" s="13">
        <v>0</v>
      </c>
      <c r="N98" s="66" t="e">
        <f t="shared" si="28"/>
        <v>#DIV/0!</v>
      </c>
      <c r="O98" s="13">
        <v>0</v>
      </c>
      <c r="P98" s="13">
        <v>0</v>
      </c>
      <c r="Q98" s="77"/>
    </row>
    <row r="99" spans="1:17" x14ac:dyDescent="0.55000000000000004">
      <c r="A99" s="5" t="s">
        <v>126</v>
      </c>
      <c r="B99" s="13">
        <f t="shared" si="26"/>
        <v>4</v>
      </c>
      <c r="C99" s="14">
        <v>0</v>
      </c>
      <c r="D99" s="13">
        <v>4</v>
      </c>
      <c r="E99" s="66">
        <f t="shared" si="27"/>
        <v>1</v>
      </c>
      <c r="F99" s="14">
        <v>0</v>
      </c>
      <c r="G99" s="14">
        <v>0</v>
      </c>
      <c r="H99" s="13">
        <v>4</v>
      </c>
      <c r="I99" s="13">
        <v>0</v>
      </c>
      <c r="J99" s="13">
        <v>0</v>
      </c>
      <c r="K99" s="13">
        <v>0</v>
      </c>
      <c r="L99" s="13">
        <f t="shared" si="29"/>
        <v>4</v>
      </c>
      <c r="M99" s="13">
        <v>0</v>
      </c>
      <c r="N99" s="66">
        <f t="shared" si="28"/>
        <v>1</v>
      </c>
      <c r="O99" s="13">
        <v>0</v>
      </c>
      <c r="P99" s="13">
        <v>0</v>
      </c>
      <c r="Q99" s="77"/>
    </row>
    <row r="100" spans="1:17" x14ac:dyDescent="0.55000000000000004">
      <c r="A100" s="42" t="s">
        <v>50</v>
      </c>
      <c r="B100" s="26">
        <f t="shared" si="26"/>
        <v>45</v>
      </c>
      <c r="C100" s="26">
        <f>SUM(C96:C99)</f>
        <v>3</v>
      </c>
      <c r="D100" s="26">
        <f>SUM(D96:D99)</f>
        <v>42</v>
      </c>
      <c r="E100" s="68">
        <f t="shared" si="27"/>
        <v>0.93333333333333335</v>
      </c>
      <c r="F100" s="26">
        <f>SUM(F96:F99)</f>
        <v>0</v>
      </c>
      <c r="G100" s="26">
        <f t="shared" ref="G100:K100" si="32">SUM(G96:G99)</f>
        <v>0</v>
      </c>
      <c r="H100" s="26">
        <f t="shared" si="32"/>
        <v>9</v>
      </c>
      <c r="I100" s="26">
        <f t="shared" si="32"/>
        <v>0</v>
      </c>
      <c r="J100" s="26">
        <f t="shared" si="32"/>
        <v>4</v>
      </c>
      <c r="K100" s="26">
        <f t="shared" si="32"/>
        <v>2</v>
      </c>
      <c r="L100" s="26">
        <f t="shared" si="29"/>
        <v>15</v>
      </c>
      <c r="M100" s="26">
        <f t="shared" ref="M100" si="33">SUM(M96:M99)</f>
        <v>23</v>
      </c>
      <c r="N100" s="68">
        <f t="shared" si="28"/>
        <v>0.39473684210526316</v>
      </c>
      <c r="O100" s="26">
        <f>SUM(O96:O99)</f>
        <v>0</v>
      </c>
      <c r="P100" s="26">
        <f>SUM(P96:P99)</f>
        <v>7</v>
      </c>
      <c r="Q100" s="77"/>
    </row>
    <row r="101" spans="1:17" x14ac:dyDescent="0.55000000000000004">
      <c r="A101" s="47" t="s">
        <v>127</v>
      </c>
      <c r="B101" s="24">
        <f t="shared" si="26"/>
        <v>103</v>
      </c>
      <c r="C101" s="24">
        <f>C89+C95+C100</f>
        <v>11</v>
      </c>
      <c r="D101" s="24">
        <f>D89+D95+D100</f>
        <v>92</v>
      </c>
      <c r="E101" s="67">
        <f t="shared" si="27"/>
        <v>0.89320388349514568</v>
      </c>
      <c r="F101" s="48">
        <f t="shared" ref="F101:K101" si="34">F89+F95+F100</f>
        <v>0</v>
      </c>
      <c r="G101" s="48">
        <f t="shared" si="34"/>
        <v>4</v>
      </c>
      <c r="H101" s="48">
        <f t="shared" si="34"/>
        <v>11</v>
      </c>
      <c r="I101" s="48">
        <f t="shared" si="34"/>
        <v>0</v>
      </c>
      <c r="J101" s="48">
        <f t="shared" si="34"/>
        <v>8</v>
      </c>
      <c r="K101" s="48">
        <f t="shared" si="34"/>
        <v>3</v>
      </c>
      <c r="L101" s="24">
        <f t="shared" si="29"/>
        <v>26</v>
      </c>
      <c r="M101" s="24">
        <f>M89+M95+M100</f>
        <v>68</v>
      </c>
      <c r="N101" s="67">
        <f t="shared" si="28"/>
        <v>0.27659574468085107</v>
      </c>
      <c r="O101" s="24">
        <f>O89+O95+O100</f>
        <v>1</v>
      </c>
      <c r="P101" s="24">
        <f>P89+P95+P100</f>
        <v>8</v>
      </c>
      <c r="Q101" s="77"/>
    </row>
    <row r="102" spans="1:17" ht="18.3" x14ac:dyDescent="0.55000000000000004">
      <c r="A102" s="56" t="s">
        <v>128</v>
      </c>
      <c r="B102" s="13"/>
      <c r="C102" s="36"/>
      <c r="D102" s="26"/>
      <c r="E102" s="66"/>
      <c r="F102" s="36"/>
      <c r="G102" s="36"/>
      <c r="H102" s="26"/>
      <c r="I102" s="26"/>
      <c r="J102" s="26"/>
      <c r="K102" s="26"/>
      <c r="L102" s="13"/>
      <c r="M102" s="26"/>
      <c r="N102" s="66"/>
      <c r="O102" s="26"/>
      <c r="P102" s="26"/>
      <c r="Q102" s="77"/>
    </row>
    <row r="103" spans="1:17" x14ac:dyDescent="0.55000000000000004">
      <c r="A103" s="5" t="s">
        <v>294</v>
      </c>
      <c r="B103" s="13">
        <f t="shared" ref="B103:B117" si="35">C103+D103</f>
        <v>7</v>
      </c>
      <c r="C103" s="13">
        <v>2</v>
      </c>
      <c r="D103" s="13">
        <v>5</v>
      </c>
      <c r="E103" s="66">
        <f t="shared" ref="E103:E171" si="36">D103/B103</f>
        <v>0.7142857142857143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f t="shared" si="29"/>
        <v>0</v>
      </c>
      <c r="M103" s="13">
        <v>6</v>
      </c>
      <c r="N103" s="66">
        <f t="shared" ref="N103:N168" si="37">L103/(L103+M103)</f>
        <v>0</v>
      </c>
      <c r="O103" s="13">
        <v>0</v>
      </c>
      <c r="P103" s="13">
        <v>1</v>
      </c>
      <c r="Q103" s="77"/>
    </row>
    <row r="104" spans="1:17" x14ac:dyDescent="0.55000000000000004">
      <c r="A104" s="8" t="s">
        <v>262</v>
      </c>
      <c r="B104" s="19">
        <f>C104+D104</f>
        <v>4</v>
      </c>
      <c r="C104" s="20">
        <v>2</v>
      </c>
      <c r="D104" s="19">
        <v>2</v>
      </c>
      <c r="E104" s="66">
        <f t="shared" si="36"/>
        <v>0.5</v>
      </c>
      <c r="F104" s="20">
        <v>0</v>
      </c>
      <c r="G104" s="20">
        <v>0</v>
      </c>
      <c r="H104" s="19">
        <v>0</v>
      </c>
      <c r="I104" s="19">
        <v>0</v>
      </c>
      <c r="J104" s="19">
        <v>0</v>
      </c>
      <c r="K104" s="19">
        <v>0</v>
      </c>
      <c r="L104" s="13">
        <v>0</v>
      </c>
      <c r="M104" s="19">
        <v>3</v>
      </c>
      <c r="N104" s="66">
        <f t="shared" si="37"/>
        <v>0</v>
      </c>
      <c r="O104" s="19">
        <v>0</v>
      </c>
      <c r="P104" s="19">
        <v>1</v>
      </c>
      <c r="Q104" s="77"/>
    </row>
    <row r="105" spans="1:17" x14ac:dyDescent="0.55000000000000004">
      <c r="A105" s="8" t="s">
        <v>263</v>
      </c>
      <c r="B105" s="19">
        <f>C105+D105</f>
        <v>0</v>
      </c>
      <c r="C105" s="20">
        <v>0</v>
      </c>
      <c r="D105" s="19">
        <v>0</v>
      </c>
      <c r="E105" s="66" t="e">
        <f t="shared" si="36"/>
        <v>#DIV/0!</v>
      </c>
      <c r="F105" s="20">
        <v>0</v>
      </c>
      <c r="G105" s="20">
        <v>0</v>
      </c>
      <c r="H105" s="19">
        <v>0</v>
      </c>
      <c r="I105" s="19">
        <v>0</v>
      </c>
      <c r="J105" s="19">
        <v>0</v>
      </c>
      <c r="K105" s="19">
        <v>0</v>
      </c>
      <c r="L105" s="13">
        <f t="shared" si="29"/>
        <v>0</v>
      </c>
      <c r="M105" s="19">
        <v>0</v>
      </c>
      <c r="N105" s="66" t="e">
        <f t="shared" si="37"/>
        <v>#DIV/0!</v>
      </c>
      <c r="O105" s="19">
        <v>0</v>
      </c>
      <c r="P105" s="19">
        <v>0</v>
      </c>
      <c r="Q105" s="77"/>
    </row>
    <row r="106" spans="1:17" x14ac:dyDescent="0.55000000000000004">
      <c r="A106" s="5" t="s">
        <v>135</v>
      </c>
      <c r="B106" s="13">
        <f t="shared" si="35"/>
        <v>0</v>
      </c>
      <c r="C106" s="13">
        <v>0</v>
      </c>
      <c r="D106" s="13">
        <v>0</v>
      </c>
      <c r="E106" s="66" t="e">
        <f t="shared" si="36"/>
        <v>#DIV/0!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f t="shared" si="29"/>
        <v>0</v>
      </c>
      <c r="M106" s="13">
        <v>0</v>
      </c>
      <c r="N106" s="66" t="e">
        <f t="shared" si="37"/>
        <v>#DIV/0!</v>
      </c>
      <c r="O106" s="13">
        <v>0</v>
      </c>
      <c r="P106" s="13">
        <v>0</v>
      </c>
      <c r="Q106" s="77"/>
    </row>
    <row r="107" spans="1:17" x14ac:dyDescent="0.55000000000000004">
      <c r="A107" s="8" t="s">
        <v>136</v>
      </c>
      <c r="B107" s="19">
        <f>C107+D107</f>
        <v>0</v>
      </c>
      <c r="C107" s="20">
        <v>0</v>
      </c>
      <c r="D107" s="19">
        <v>0</v>
      </c>
      <c r="E107" s="66" t="e">
        <f t="shared" si="36"/>
        <v>#DIV/0!</v>
      </c>
      <c r="F107" s="20">
        <v>0</v>
      </c>
      <c r="G107" s="20">
        <v>0</v>
      </c>
      <c r="H107" s="19">
        <v>0</v>
      </c>
      <c r="I107" s="19">
        <v>0</v>
      </c>
      <c r="J107" s="19">
        <v>0</v>
      </c>
      <c r="K107" s="19">
        <v>0</v>
      </c>
      <c r="L107" s="13">
        <f t="shared" si="29"/>
        <v>0</v>
      </c>
      <c r="M107" s="19">
        <v>0</v>
      </c>
      <c r="N107" s="66" t="e">
        <f t="shared" si="37"/>
        <v>#DIV/0!</v>
      </c>
      <c r="O107" s="19">
        <v>0</v>
      </c>
      <c r="P107" s="19">
        <v>0</v>
      </c>
      <c r="Q107" s="77"/>
    </row>
    <row r="108" spans="1:17" x14ac:dyDescent="0.55000000000000004">
      <c r="A108" s="17" t="s">
        <v>137</v>
      </c>
      <c r="B108" s="13">
        <f>C108+D108</f>
        <v>5</v>
      </c>
      <c r="C108" s="14">
        <v>1</v>
      </c>
      <c r="D108" s="13">
        <v>4</v>
      </c>
      <c r="E108" s="66">
        <f>D108/B108</f>
        <v>0.8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14">
        <v>1</v>
      </c>
      <c r="L108" s="13">
        <f>SUM(F108:K108)</f>
        <v>1</v>
      </c>
      <c r="M108" s="13">
        <v>3</v>
      </c>
      <c r="N108" s="66">
        <f>L108/(L108+M108)</f>
        <v>0.25</v>
      </c>
      <c r="O108" s="13">
        <v>1</v>
      </c>
      <c r="P108" s="13">
        <v>0</v>
      </c>
      <c r="Q108" s="77"/>
    </row>
    <row r="109" spans="1:17" x14ac:dyDescent="0.55000000000000004">
      <c r="A109" s="5" t="s">
        <v>141</v>
      </c>
      <c r="B109" s="13">
        <f t="shared" si="35"/>
        <v>0</v>
      </c>
      <c r="C109" s="14">
        <v>0</v>
      </c>
      <c r="D109" s="13">
        <v>0</v>
      </c>
      <c r="E109" s="66" t="e">
        <f t="shared" si="36"/>
        <v>#DIV/0!</v>
      </c>
      <c r="F109" s="14">
        <v>0</v>
      </c>
      <c r="G109" s="14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f t="shared" si="29"/>
        <v>0</v>
      </c>
      <c r="M109" s="13">
        <v>0</v>
      </c>
      <c r="N109" s="66" t="e">
        <f t="shared" si="37"/>
        <v>#DIV/0!</v>
      </c>
      <c r="O109" s="13">
        <v>0</v>
      </c>
      <c r="P109" s="13">
        <v>0</v>
      </c>
      <c r="Q109" s="77"/>
    </row>
    <row r="110" spans="1:17" x14ac:dyDescent="0.55000000000000004">
      <c r="A110" s="5" t="s">
        <v>142</v>
      </c>
      <c r="B110" s="13">
        <f t="shared" si="35"/>
        <v>4</v>
      </c>
      <c r="C110" s="14">
        <v>0</v>
      </c>
      <c r="D110" s="13">
        <v>4</v>
      </c>
      <c r="E110" s="66">
        <f t="shared" si="36"/>
        <v>1</v>
      </c>
      <c r="F110" s="14">
        <v>0</v>
      </c>
      <c r="G110" s="14">
        <v>0</v>
      </c>
      <c r="H110" s="13">
        <v>0</v>
      </c>
      <c r="I110" s="13">
        <v>0</v>
      </c>
      <c r="J110" s="13">
        <v>1</v>
      </c>
      <c r="K110" s="13">
        <v>0</v>
      </c>
      <c r="L110" s="13">
        <f t="shared" si="29"/>
        <v>1</v>
      </c>
      <c r="M110" s="13">
        <v>3</v>
      </c>
      <c r="N110" s="66">
        <f t="shared" si="37"/>
        <v>0.25</v>
      </c>
      <c r="O110" s="13">
        <v>0</v>
      </c>
      <c r="P110" s="13">
        <v>0</v>
      </c>
      <c r="Q110" s="77"/>
    </row>
    <row r="111" spans="1:17" x14ac:dyDescent="0.55000000000000004">
      <c r="A111" s="38" t="s">
        <v>145</v>
      </c>
      <c r="B111" s="13">
        <f>C111+D111</f>
        <v>11</v>
      </c>
      <c r="C111" s="14">
        <v>1</v>
      </c>
      <c r="D111" s="13">
        <v>10</v>
      </c>
      <c r="E111" s="66">
        <f>D111/B111</f>
        <v>0.90909090909090906</v>
      </c>
      <c r="F111" s="14">
        <v>0</v>
      </c>
      <c r="G111" s="14">
        <v>0</v>
      </c>
      <c r="H111" s="13">
        <v>3</v>
      </c>
      <c r="I111" s="13">
        <v>0</v>
      </c>
      <c r="J111" s="13">
        <v>3</v>
      </c>
      <c r="K111" s="13">
        <v>0</v>
      </c>
      <c r="L111" s="13">
        <f>SUM(F111:K111)</f>
        <v>6</v>
      </c>
      <c r="M111" s="13">
        <v>4</v>
      </c>
      <c r="N111" s="66">
        <f>L111/(L111+M111)</f>
        <v>0.6</v>
      </c>
      <c r="O111" s="13">
        <v>1</v>
      </c>
      <c r="P111" s="13">
        <v>0</v>
      </c>
      <c r="Q111" s="77"/>
    </row>
    <row r="112" spans="1:17" x14ac:dyDescent="0.55000000000000004">
      <c r="A112" s="46" t="s">
        <v>22</v>
      </c>
      <c r="B112" s="24">
        <f>C112+D112</f>
        <v>27</v>
      </c>
      <c r="C112" s="24">
        <f>C108+C106+C109+C110+C111+C103</f>
        <v>4</v>
      </c>
      <c r="D112" s="24">
        <f t="shared" ref="D112:P112" si="38">D108+D106+D109+D110+D111+D103</f>
        <v>23</v>
      </c>
      <c r="E112" s="67">
        <f>D112/B112</f>
        <v>0.85185185185185186</v>
      </c>
      <c r="F112" s="24">
        <f t="shared" si="38"/>
        <v>0</v>
      </c>
      <c r="G112" s="24">
        <f t="shared" si="38"/>
        <v>0</v>
      </c>
      <c r="H112" s="24">
        <f t="shared" si="38"/>
        <v>3</v>
      </c>
      <c r="I112" s="24">
        <f t="shared" si="38"/>
        <v>0</v>
      </c>
      <c r="J112" s="24">
        <f t="shared" si="38"/>
        <v>4</v>
      </c>
      <c r="K112" s="24">
        <f t="shared" si="38"/>
        <v>1</v>
      </c>
      <c r="L112" s="24">
        <f t="shared" si="38"/>
        <v>8</v>
      </c>
      <c r="M112" s="24">
        <f t="shared" si="38"/>
        <v>16</v>
      </c>
      <c r="N112" s="67">
        <f>L112/(L112+M112)</f>
        <v>0.33333333333333331</v>
      </c>
      <c r="O112" s="24">
        <f t="shared" si="38"/>
        <v>2</v>
      </c>
      <c r="P112" s="24">
        <f t="shared" si="38"/>
        <v>1</v>
      </c>
      <c r="Q112" s="77"/>
    </row>
    <row r="113" spans="1:17" x14ac:dyDescent="0.55000000000000004">
      <c r="A113" s="42" t="s">
        <v>146</v>
      </c>
      <c r="B113" s="26"/>
      <c r="C113" s="26"/>
      <c r="D113" s="26"/>
      <c r="E113" s="66"/>
      <c r="F113" s="26"/>
      <c r="G113" s="26"/>
      <c r="H113" s="26"/>
      <c r="I113" s="26"/>
      <c r="J113" s="26"/>
      <c r="K113" s="26"/>
      <c r="L113" s="26"/>
      <c r="M113" s="26"/>
      <c r="N113" s="66"/>
      <c r="O113" s="26"/>
      <c r="P113" s="26"/>
      <c r="Q113" s="77"/>
    </row>
    <row r="114" spans="1:17" x14ac:dyDescent="0.55000000000000004">
      <c r="A114" s="5" t="s">
        <v>147</v>
      </c>
      <c r="B114" s="13">
        <f>C114+D114</f>
        <v>11</v>
      </c>
      <c r="C114" s="14">
        <v>4</v>
      </c>
      <c r="D114" s="13">
        <v>7</v>
      </c>
      <c r="E114" s="66">
        <f>D114/B114</f>
        <v>0.63636363636363635</v>
      </c>
      <c r="F114" s="61">
        <v>0</v>
      </c>
      <c r="G114" s="61">
        <v>0</v>
      </c>
      <c r="H114" s="61">
        <v>1</v>
      </c>
      <c r="I114" s="61">
        <v>0</v>
      </c>
      <c r="J114" s="61">
        <v>1</v>
      </c>
      <c r="K114" s="13">
        <v>1</v>
      </c>
      <c r="L114" s="13">
        <f>SUM(F114:K114)</f>
        <v>3</v>
      </c>
      <c r="M114" s="13">
        <v>5</v>
      </c>
      <c r="N114" s="66">
        <f>L114/(L114+M114)</f>
        <v>0.375</v>
      </c>
      <c r="O114" s="13">
        <v>1</v>
      </c>
      <c r="P114" s="13">
        <v>2</v>
      </c>
      <c r="Q114" s="77"/>
    </row>
    <row r="115" spans="1:17" x14ac:dyDescent="0.55000000000000004">
      <c r="A115" s="18" t="s">
        <v>148</v>
      </c>
      <c r="B115" s="19">
        <v>0</v>
      </c>
      <c r="C115" s="20">
        <v>0</v>
      </c>
      <c r="D115" s="19">
        <v>0</v>
      </c>
      <c r="E115" s="66" t="e">
        <f>D115/B115</f>
        <v>#DIV/0!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13">
        <f>SUM(F115:K115)</f>
        <v>0</v>
      </c>
      <c r="M115" s="19">
        <v>0</v>
      </c>
      <c r="N115" s="66" t="e">
        <f>L115/(L115+M115)</f>
        <v>#DIV/0!</v>
      </c>
      <c r="O115" s="19">
        <v>0</v>
      </c>
      <c r="P115" s="19">
        <v>0</v>
      </c>
      <c r="Q115" s="77"/>
    </row>
    <row r="116" spans="1:17" x14ac:dyDescent="0.55000000000000004">
      <c r="A116" s="5" t="s">
        <v>149</v>
      </c>
      <c r="B116" s="13">
        <f t="shared" si="35"/>
        <v>6</v>
      </c>
      <c r="C116" s="14">
        <v>2</v>
      </c>
      <c r="D116" s="13">
        <v>4</v>
      </c>
      <c r="E116" s="66">
        <f t="shared" si="36"/>
        <v>0.66666666666666663</v>
      </c>
      <c r="F116" s="14">
        <v>0</v>
      </c>
      <c r="G116" s="14">
        <v>0</v>
      </c>
      <c r="H116" s="13">
        <v>0</v>
      </c>
      <c r="I116" s="13">
        <v>0</v>
      </c>
      <c r="J116" s="13">
        <v>1</v>
      </c>
      <c r="K116" s="13">
        <v>0</v>
      </c>
      <c r="L116" s="13">
        <f t="shared" si="29"/>
        <v>1</v>
      </c>
      <c r="M116" s="13">
        <v>4</v>
      </c>
      <c r="N116" s="66">
        <f t="shared" si="37"/>
        <v>0.2</v>
      </c>
      <c r="O116" s="13">
        <v>0</v>
      </c>
      <c r="P116" s="13">
        <v>1</v>
      </c>
      <c r="Q116" s="77"/>
    </row>
    <row r="117" spans="1:17" x14ac:dyDescent="0.55000000000000004">
      <c r="A117" s="17" t="s">
        <v>150</v>
      </c>
      <c r="B117" s="13">
        <f t="shared" si="35"/>
        <v>156</v>
      </c>
      <c r="C117" s="13">
        <v>37</v>
      </c>
      <c r="D117" s="13">
        <v>119</v>
      </c>
      <c r="E117" s="66">
        <f t="shared" si="36"/>
        <v>0.76282051282051277</v>
      </c>
      <c r="F117" s="13">
        <v>2</v>
      </c>
      <c r="G117" s="13">
        <v>6</v>
      </c>
      <c r="H117" s="13">
        <v>34</v>
      </c>
      <c r="I117" s="13">
        <v>1</v>
      </c>
      <c r="J117" s="13">
        <v>18</v>
      </c>
      <c r="K117" s="13">
        <v>8</v>
      </c>
      <c r="L117" s="13">
        <f t="shared" si="29"/>
        <v>69</v>
      </c>
      <c r="M117" s="13">
        <v>83</v>
      </c>
      <c r="N117" s="66">
        <f t="shared" si="37"/>
        <v>0.45394736842105265</v>
      </c>
      <c r="O117" s="13">
        <v>1</v>
      </c>
      <c r="P117" s="13">
        <v>3</v>
      </c>
      <c r="Q117" s="77"/>
    </row>
    <row r="118" spans="1:17" x14ac:dyDescent="0.55000000000000004">
      <c r="A118" s="8" t="s">
        <v>151</v>
      </c>
      <c r="B118" s="19">
        <f>C118+D118</f>
        <v>16</v>
      </c>
      <c r="C118" s="20">
        <v>4</v>
      </c>
      <c r="D118" s="19">
        <v>12</v>
      </c>
      <c r="E118" s="66">
        <f t="shared" si="36"/>
        <v>0.75</v>
      </c>
      <c r="F118" s="20">
        <v>0</v>
      </c>
      <c r="G118" s="20">
        <v>0</v>
      </c>
      <c r="H118" s="19">
        <v>2</v>
      </c>
      <c r="I118" s="19">
        <v>0</v>
      </c>
      <c r="J118" s="19">
        <v>4</v>
      </c>
      <c r="K118" s="19">
        <v>2</v>
      </c>
      <c r="L118" s="13">
        <f t="shared" si="29"/>
        <v>8</v>
      </c>
      <c r="M118" s="19">
        <v>8</v>
      </c>
      <c r="N118" s="66">
        <f t="shared" si="37"/>
        <v>0.5</v>
      </c>
      <c r="O118" s="19">
        <v>0</v>
      </c>
      <c r="P118" s="19">
        <v>0</v>
      </c>
      <c r="Q118" s="77"/>
    </row>
    <row r="119" spans="1:17" x14ac:dyDescent="0.55000000000000004">
      <c r="A119" s="8" t="s">
        <v>152</v>
      </c>
      <c r="B119" s="19">
        <f t="shared" ref="B119:B129" si="39">C119+D119</f>
        <v>0</v>
      </c>
      <c r="C119" s="20">
        <v>0</v>
      </c>
      <c r="D119" s="19">
        <v>0</v>
      </c>
      <c r="E119" s="66" t="e">
        <f t="shared" si="36"/>
        <v>#DIV/0!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13">
        <f t="shared" si="29"/>
        <v>0</v>
      </c>
      <c r="M119" s="19">
        <v>0</v>
      </c>
      <c r="N119" s="66" t="e">
        <f t="shared" si="37"/>
        <v>#DIV/0!</v>
      </c>
      <c r="O119" s="19">
        <v>0</v>
      </c>
      <c r="P119" s="19">
        <v>0</v>
      </c>
      <c r="Q119" s="77"/>
    </row>
    <row r="120" spans="1:17" x14ac:dyDescent="0.55000000000000004">
      <c r="A120" s="8" t="s">
        <v>268</v>
      </c>
      <c r="B120" s="19">
        <f t="shared" si="39"/>
        <v>21</v>
      </c>
      <c r="C120" s="20">
        <v>1</v>
      </c>
      <c r="D120" s="19">
        <v>20</v>
      </c>
      <c r="E120" s="66">
        <f t="shared" si="36"/>
        <v>0.95238095238095233</v>
      </c>
      <c r="F120" s="20">
        <v>0</v>
      </c>
      <c r="G120" s="20">
        <v>1</v>
      </c>
      <c r="H120" s="19">
        <v>4</v>
      </c>
      <c r="I120" s="19">
        <v>0</v>
      </c>
      <c r="J120" s="19">
        <v>1</v>
      </c>
      <c r="K120" s="19">
        <v>0</v>
      </c>
      <c r="L120" s="13">
        <f t="shared" si="29"/>
        <v>6</v>
      </c>
      <c r="M120" s="19">
        <v>12</v>
      </c>
      <c r="N120" s="66">
        <f t="shared" si="37"/>
        <v>0.33333333333333331</v>
      </c>
      <c r="O120" s="19">
        <v>1</v>
      </c>
      <c r="P120" s="19">
        <v>2</v>
      </c>
      <c r="Q120" s="77"/>
    </row>
    <row r="121" spans="1:17" x14ac:dyDescent="0.55000000000000004">
      <c r="A121" s="8" t="s">
        <v>269</v>
      </c>
      <c r="B121" s="19">
        <f t="shared" si="39"/>
        <v>0</v>
      </c>
      <c r="C121" s="20">
        <v>0</v>
      </c>
      <c r="D121" s="19">
        <v>0</v>
      </c>
      <c r="E121" s="66" t="e">
        <f t="shared" si="36"/>
        <v>#DIV/0!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13">
        <f t="shared" si="29"/>
        <v>0</v>
      </c>
      <c r="M121" s="19">
        <v>0</v>
      </c>
      <c r="N121" s="66" t="e">
        <f t="shared" si="37"/>
        <v>#DIV/0!</v>
      </c>
      <c r="O121" s="19">
        <v>0</v>
      </c>
      <c r="P121" s="19">
        <v>0</v>
      </c>
      <c r="Q121" s="77"/>
    </row>
    <row r="122" spans="1:17" x14ac:dyDescent="0.55000000000000004">
      <c r="A122" s="65" t="s">
        <v>154</v>
      </c>
      <c r="B122" s="19">
        <f t="shared" si="39"/>
        <v>20</v>
      </c>
      <c r="C122" s="20">
        <v>7</v>
      </c>
      <c r="D122" s="19">
        <v>13</v>
      </c>
      <c r="E122" s="66">
        <f t="shared" si="36"/>
        <v>0.65</v>
      </c>
      <c r="F122" s="20">
        <v>0</v>
      </c>
      <c r="G122" s="20">
        <v>0</v>
      </c>
      <c r="H122" s="19">
        <v>5</v>
      </c>
      <c r="I122" s="19">
        <v>0</v>
      </c>
      <c r="J122" s="19">
        <v>3</v>
      </c>
      <c r="K122" s="19">
        <v>0</v>
      </c>
      <c r="L122" s="13">
        <f t="shared" si="29"/>
        <v>8</v>
      </c>
      <c r="M122" s="19">
        <v>11</v>
      </c>
      <c r="N122" s="66">
        <f t="shared" si="37"/>
        <v>0.42105263157894735</v>
      </c>
      <c r="O122" s="19">
        <v>0</v>
      </c>
      <c r="P122" s="19">
        <v>1</v>
      </c>
      <c r="Q122" s="77"/>
    </row>
    <row r="123" spans="1:17" x14ac:dyDescent="0.55000000000000004">
      <c r="A123" s="8" t="s">
        <v>155</v>
      </c>
      <c r="B123" s="19">
        <f t="shared" si="39"/>
        <v>38</v>
      </c>
      <c r="C123" s="20">
        <v>17</v>
      </c>
      <c r="D123" s="19">
        <v>21</v>
      </c>
      <c r="E123" s="66">
        <f t="shared" si="36"/>
        <v>0.55263157894736847</v>
      </c>
      <c r="F123" s="20">
        <v>0</v>
      </c>
      <c r="G123" s="20">
        <v>0</v>
      </c>
      <c r="H123" s="19">
        <v>1</v>
      </c>
      <c r="I123" s="19">
        <v>1</v>
      </c>
      <c r="J123" s="19">
        <v>2</v>
      </c>
      <c r="K123" s="19">
        <v>1</v>
      </c>
      <c r="L123" s="13">
        <f t="shared" si="29"/>
        <v>5</v>
      </c>
      <c r="M123" s="19">
        <v>30</v>
      </c>
      <c r="N123" s="66">
        <f t="shared" si="37"/>
        <v>0.14285714285714285</v>
      </c>
      <c r="O123" s="19">
        <v>0</v>
      </c>
      <c r="P123" s="19">
        <v>3</v>
      </c>
      <c r="Q123" s="77"/>
    </row>
    <row r="124" spans="1:17" x14ac:dyDescent="0.55000000000000004">
      <c r="A124" s="8" t="s">
        <v>156</v>
      </c>
      <c r="B124" s="19">
        <f t="shared" si="39"/>
        <v>0</v>
      </c>
      <c r="C124" s="20">
        <v>0</v>
      </c>
      <c r="D124" s="19">
        <v>0</v>
      </c>
      <c r="E124" s="66" t="e">
        <f t="shared" si="36"/>
        <v>#DIV/0!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13">
        <f t="shared" si="29"/>
        <v>0</v>
      </c>
      <c r="M124" s="19">
        <v>0</v>
      </c>
      <c r="N124" s="66" t="e">
        <f t="shared" si="37"/>
        <v>#DIV/0!</v>
      </c>
      <c r="O124" s="19">
        <v>0</v>
      </c>
      <c r="P124" s="19">
        <v>0</v>
      </c>
      <c r="Q124" s="77"/>
    </row>
    <row r="125" spans="1:17" x14ac:dyDescent="0.55000000000000004">
      <c r="A125" s="8" t="s">
        <v>157</v>
      </c>
      <c r="B125" s="19">
        <f t="shared" si="39"/>
        <v>0</v>
      </c>
      <c r="C125" s="20">
        <v>0</v>
      </c>
      <c r="D125" s="19">
        <v>0</v>
      </c>
      <c r="E125" s="66" t="e">
        <f t="shared" si="36"/>
        <v>#DIV/0!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13">
        <f t="shared" si="29"/>
        <v>0</v>
      </c>
      <c r="M125" s="19">
        <v>0</v>
      </c>
      <c r="N125" s="66" t="e">
        <f t="shared" si="37"/>
        <v>#DIV/0!</v>
      </c>
      <c r="O125" s="19">
        <v>0</v>
      </c>
      <c r="P125" s="19">
        <v>0</v>
      </c>
      <c r="Q125" s="77"/>
    </row>
    <row r="126" spans="1:17" x14ac:dyDescent="0.55000000000000004">
      <c r="A126" s="64" t="s">
        <v>158</v>
      </c>
      <c r="B126" s="19">
        <f t="shared" si="39"/>
        <v>0</v>
      </c>
      <c r="C126" s="20">
        <v>0</v>
      </c>
      <c r="D126" s="19">
        <v>0</v>
      </c>
      <c r="E126" s="66" t="e">
        <f t="shared" si="36"/>
        <v>#DIV/0!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13">
        <f t="shared" si="29"/>
        <v>0</v>
      </c>
      <c r="M126" s="19">
        <v>0</v>
      </c>
      <c r="N126" s="66" t="e">
        <f t="shared" si="37"/>
        <v>#DIV/0!</v>
      </c>
      <c r="O126" s="19">
        <v>0</v>
      </c>
      <c r="P126" s="19">
        <v>0</v>
      </c>
      <c r="Q126" s="77"/>
    </row>
    <row r="127" spans="1:17" x14ac:dyDescent="0.55000000000000004">
      <c r="A127" s="8" t="s">
        <v>159</v>
      </c>
      <c r="B127" s="19">
        <f t="shared" si="39"/>
        <v>47</v>
      </c>
      <c r="C127" s="20">
        <v>19</v>
      </c>
      <c r="D127" s="19">
        <v>28</v>
      </c>
      <c r="E127" s="66">
        <f t="shared" si="36"/>
        <v>0.5957446808510638</v>
      </c>
      <c r="F127" s="20">
        <v>0</v>
      </c>
      <c r="G127" s="20">
        <v>5</v>
      </c>
      <c r="H127" s="19">
        <v>6</v>
      </c>
      <c r="I127" s="19">
        <v>0</v>
      </c>
      <c r="J127" s="19">
        <v>10</v>
      </c>
      <c r="K127" s="19">
        <v>1</v>
      </c>
      <c r="L127" s="13">
        <f t="shared" si="29"/>
        <v>22</v>
      </c>
      <c r="M127" s="19">
        <v>24</v>
      </c>
      <c r="N127" s="66">
        <f t="shared" si="37"/>
        <v>0.47826086956521741</v>
      </c>
      <c r="O127" s="19">
        <v>0</v>
      </c>
      <c r="P127" s="19">
        <v>1</v>
      </c>
      <c r="Q127" s="77"/>
    </row>
    <row r="128" spans="1:17" x14ac:dyDescent="0.55000000000000004">
      <c r="A128" s="8" t="s">
        <v>160</v>
      </c>
      <c r="B128" s="19">
        <f t="shared" si="39"/>
        <v>0</v>
      </c>
      <c r="C128" s="20">
        <v>0</v>
      </c>
      <c r="D128" s="19">
        <v>0</v>
      </c>
      <c r="E128" s="66" t="e">
        <f t="shared" si="36"/>
        <v>#DIV/0!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13">
        <f t="shared" si="29"/>
        <v>0</v>
      </c>
      <c r="M128" s="19">
        <v>0</v>
      </c>
      <c r="N128" s="66" t="e">
        <f t="shared" si="37"/>
        <v>#DIV/0!</v>
      </c>
      <c r="O128" s="19">
        <v>0</v>
      </c>
      <c r="P128" s="19">
        <v>0</v>
      </c>
      <c r="Q128" s="77"/>
    </row>
    <row r="129" spans="1:17" x14ac:dyDescent="0.55000000000000004">
      <c r="A129" s="5" t="s">
        <v>161</v>
      </c>
      <c r="B129" s="13">
        <f t="shared" si="39"/>
        <v>0</v>
      </c>
      <c r="C129" s="14">
        <v>0</v>
      </c>
      <c r="D129" s="13">
        <v>0</v>
      </c>
      <c r="E129" s="66" t="e">
        <f t="shared" si="36"/>
        <v>#DIV/0!</v>
      </c>
      <c r="F129" s="14">
        <v>0</v>
      </c>
      <c r="G129" s="14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f t="shared" si="29"/>
        <v>0</v>
      </c>
      <c r="M129" s="13">
        <v>0</v>
      </c>
      <c r="N129" s="66" t="e">
        <f t="shared" si="37"/>
        <v>#DIV/0!</v>
      </c>
      <c r="O129" s="13">
        <v>0</v>
      </c>
      <c r="P129" s="13">
        <v>0</v>
      </c>
      <c r="Q129" s="77"/>
    </row>
    <row r="130" spans="1:17" x14ac:dyDescent="0.55000000000000004">
      <c r="A130" s="17" t="s">
        <v>162</v>
      </c>
      <c r="B130" s="13">
        <f>C130+D130</f>
        <v>4</v>
      </c>
      <c r="C130" s="14">
        <v>0</v>
      </c>
      <c r="D130" s="13">
        <v>4</v>
      </c>
      <c r="E130" s="66">
        <f>D130/B130</f>
        <v>1</v>
      </c>
      <c r="F130" s="14">
        <v>0</v>
      </c>
      <c r="G130" s="14">
        <v>0</v>
      </c>
      <c r="H130" s="13">
        <v>0</v>
      </c>
      <c r="I130" s="13">
        <v>0</v>
      </c>
      <c r="J130" s="13">
        <v>0</v>
      </c>
      <c r="K130" s="13">
        <v>1</v>
      </c>
      <c r="L130" s="13">
        <f>SUM(F130:K130)</f>
        <v>1</v>
      </c>
      <c r="M130" s="13">
        <v>3</v>
      </c>
      <c r="N130" s="66">
        <f>L130/(L130+M130)</f>
        <v>0.25</v>
      </c>
      <c r="O130" s="13">
        <v>0</v>
      </c>
      <c r="P130" s="13">
        <v>0</v>
      </c>
      <c r="Q130" s="77"/>
    </row>
    <row r="131" spans="1:17" x14ac:dyDescent="0.55000000000000004">
      <c r="A131" s="5" t="s">
        <v>164</v>
      </c>
      <c r="B131" s="13">
        <f>C131+D131</f>
        <v>19</v>
      </c>
      <c r="C131" s="14">
        <v>5</v>
      </c>
      <c r="D131" s="13">
        <v>14</v>
      </c>
      <c r="E131" s="66">
        <f>D131/B131</f>
        <v>0.73684210526315785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13">
        <v>0</v>
      </c>
      <c r="L131" s="13">
        <f>SUM(F131:K131)</f>
        <v>0</v>
      </c>
      <c r="M131" s="13">
        <v>19</v>
      </c>
      <c r="N131" s="66">
        <f>L131/(L131+M131)</f>
        <v>0</v>
      </c>
      <c r="O131" s="13">
        <v>0</v>
      </c>
      <c r="P131" s="13">
        <v>0</v>
      </c>
      <c r="Q131" s="77"/>
    </row>
    <row r="132" spans="1:17" x14ac:dyDescent="0.55000000000000004">
      <c r="A132" s="5" t="s">
        <v>165</v>
      </c>
      <c r="B132" s="13">
        <f>C132+D132</f>
        <v>23</v>
      </c>
      <c r="C132" s="14">
        <v>5</v>
      </c>
      <c r="D132" s="13">
        <v>18</v>
      </c>
      <c r="E132" s="66">
        <f t="shared" si="36"/>
        <v>0.78260869565217395</v>
      </c>
      <c r="F132" s="14">
        <v>0</v>
      </c>
      <c r="G132" s="14">
        <v>0</v>
      </c>
      <c r="H132" s="13">
        <v>2</v>
      </c>
      <c r="I132" s="13">
        <v>0</v>
      </c>
      <c r="J132" s="13">
        <v>4</v>
      </c>
      <c r="K132" s="13">
        <v>1</v>
      </c>
      <c r="L132" s="13">
        <f t="shared" si="29"/>
        <v>7</v>
      </c>
      <c r="M132" s="13">
        <v>16</v>
      </c>
      <c r="N132" s="66">
        <f t="shared" si="37"/>
        <v>0.30434782608695654</v>
      </c>
      <c r="O132" s="13">
        <v>0</v>
      </c>
      <c r="P132" s="13">
        <v>0</v>
      </c>
      <c r="Q132" s="77"/>
    </row>
    <row r="133" spans="1:17" x14ac:dyDescent="0.55000000000000004">
      <c r="A133" s="5" t="s">
        <v>168</v>
      </c>
      <c r="B133" s="13">
        <f>C133+D133</f>
        <v>11</v>
      </c>
      <c r="C133" s="14">
        <v>2</v>
      </c>
      <c r="D133" s="13">
        <v>9</v>
      </c>
      <c r="E133" s="66">
        <f>D133/B133</f>
        <v>0.81818181818181823</v>
      </c>
      <c r="F133" s="61">
        <v>0</v>
      </c>
      <c r="G133" s="61">
        <v>1</v>
      </c>
      <c r="H133" s="61">
        <v>1</v>
      </c>
      <c r="I133" s="61">
        <v>0</v>
      </c>
      <c r="J133" s="61">
        <v>0</v>
      </c>
      <c r="K133" s="13">
        <v>0</v>
      </c>
      <c r="L133" s="13">
        <f>SUM(F133:K133)</f>
        <v>2</v>
      </c>
      <c r="M133" s="13">
        <v>9</v>
      </c>
      <c r="N133" s="66">
        <f>L133/(L133+M133)</f>
        <v>0.18181818181818182</v>
      </c>
      <c r="O133" s="13">
        <v>0</v>
      </c>
      <c r="P133" s="13">
        <v>0</v>
      </c>
      <c r="Q133" s="77"/>
    </row>
    <row r="134" spans="1:17" x14ac:dyDescent="0.55000000000000004">
      <c r="A134" s="18" t="s">
        <v>169</v>
      </c>
      <c r="B134" s="13">
        <f>C134+D134</f>
        <v>1</v>
      </c>
      <c r="C134" s="14">
        <v>0</v>
      </c>
      <c r="D134" s="13">
        <v>1</v>
      </c>
      <c r="E134" s="66">
        <f>D134/B134</f>
        <v>1</v>
      </c>
      <c r="F134" s="61">
        <v>0</v>
      </c>
      <c r="G134" s="61">
        <v>0</v>
      </c>
      <c r="H134" s="61">
        <v>0</v>
      </c>
      <c r="I134" s="61">
        <v>0</v>
      </c>
      <c r="J134" s="61">
        <v>0</v>
      </c>
      <c r="K134" s="13">
        <v>0</v>
      </c>
      <c r="L134" s="13">
        <f>SUM(F134:K134)</f>
        <v>0</v>
      </c>
      <c r="M134" s="13">
        <v>1</v>
      </c>
      <c r="N134" s="66">
        <f>L134/(L134+M134)</f>
        <v>0</v>
      </c>
      <c r="O134" s="13">
        <v>0</v>
      </c>
      <c r="P134" s="13">
        <v>0</v>
      </c>
      <c r="Q134" s="77"/>
    </row>
    <row r="135" spans="1:17" x14ac:dyDescent="0.55000000000000004">
      <c r="A135" s="5" t="s">
        <v>171</v>
      </c>
      <c r="B135" s="13">
        <f t="shared" ref="B135:B170" si="40">C135+D135</f>
        <v>27</v>
      </c>
      <c r="C135" s="14">
        <v>6</v>
      </c>
      <c r="D135" s="13">
        <v>21</v>
      </c>
      <c r="E135" s="66">
        <f t="shared" si="36"/>
        <v>0.77777777777777779</v>
      </c>
      <c r="F135" s="14">
        <v>0</v>
      </c>
      <c r="G135" s="14">
        <v>0</v>
      </c>
      <c r="H135" s="13">
        <v>2</v>
      </c>
      <c r="I135" s="13">
        <v>0</v>
      </c>
      <c r="J135" s="13">
        <v>1</v>
      </c>
      <c r="K135" s="13">
        <v>0</v>
      </c>
      <c r="L135" s="13">
        <f t="shared" si="29"/>
        <v>3</v>
      </c>
      <c r="M135" s="13">
        <v>24</v>
      </c>
      <c r="N135" s="66">
        <f t="shared" si="37"/>
        <v>0.1111111111111111</v>
      </c>
      <c r="O135" s="13">
        <v>0</v>
      </c>
      <c r="P135" s="13">
        <v>0</v>
      </c>
      <c r="Q135" s="77"/>
    </row>
    <row r="136" spans="1:17" x14ac:dyDescent="0.55000000000000004">
      <c r="A136" s="5" t="s">
        <v>131</v>
      </c>
      <c r="B136" s="13">
        <f t="shared" si="40"/>
        <v>15</v>
      </c>
      <c r="C136" s="14">
        <v>0</v>
      </c>
      <c r="D136" s="13">
        <v>15</v>
      </c>
      <c r="E136" s="66">
        <f t="shared" si="36"/>
        <v>1</v>
      </c>
      <c r="F136" s="14">
        <v>0</v>
      </c>
      <c r="G136" s="14">
        <v>1</v>
      </c>
      <c r="H136" s="13">
        <v>2</v>
      </c>
      <c r="I136" s="13">
        <v>1</v>
      </c>
      <c r="J136" s="13">
        <v>1</v>
      </c>
      <c r="K136" s="13">
        <v>1</v>
      </c>
      <c r="L136" s="13">
        <f t="shared" si="29"/>
        <v>6</v>
      </c>
      <c r="M136" s="13">
        <v>9</v>
      </c>
      <c r="N136" s="66">
        <f t="shared" si="37"/>
        <v>0.4</v>
      </c>
      <c r="O136" s="13">
        <v>0</v>
      </c>
      <c r="P136" s="13">
        <v>0</v>
      </c>
      <c r="Q136" s="77"/>
    </row>
    <row r="137" spans="1:17" x14ac:dyDescent="0.55000000000000004">
      <c r="A137" s="17" t="s">
        <v>174</v>
      </c>
      <c r="B137" s="13">
        <f t="shared" si="40"/>
        <v>13</v>
      </c>
      <c r="C137" s="13">
        <v>3</v>
      </c>
      <c r="D137" s="13">
        <v>10</v>
      </c>
      <c r="E137" s="66">
        <f t="shared" si="36"/>
        <v>0.76923076923076927</v>
      </c>
      <c r="F137" s="13">
        <v>0</v>
      </c>
      <c r="G137" s="13">
        <v>0</v>
      </c>
      <c r="H137" s="13">
        <v>0</v>
      </c>
      <c r="I137" s="13">
        <v>0</v>
      </c>
      <c r="J137" s="13">
        <v>2</v>
      </c>
      <c r="K137" s="13">
        <v>0</v>
      </c>
      <c r="L137" s="13">
        <f t="shared" si="29"/>
        <v>2</v>
      </c>
      <c r="M137" s="13">
        <v>10</v>
      </c>
      <c r="N137" s="66">
        <f t="shared" si="37"/>
        <v>0.16666666666666666</v>
      </c>
      <c r="O137" s="13">
        <v>0</v>
      </c>
      <c r="P137" s="13">
        <v>1</v>
      </c>
      <c r="Q137" s="77"/>
    </row>
    <row r="138" spans="1:17" x14ac:dyDescent="0.55000000000000004">
      <c r="A138" s="8" t="s">
        <v>175</v>
      </c>
      <c r="B138" s="19">
        <f t="shared" si="40"/>
        <v>3</v>
      </c>
      <c r="C138" s="20">
        <v>0</v>
      </c>
      <c r="D138" s="19">
        <v>3</v>
      </c>
      <c r="E138" s="66">
        <f t="shared" si="36"/>
        <v>1</v>
      </c>
      <c r="F138" s="20">
        <v>0</v>
      </c>
      <c r="G138" s="20">
        <v>0</v>
      </c>
      <c r="H138" s="19">
        <v>0</v>
      </c>
      <c r="I138" s="19">
        <v>0</v>
      </c>
      <c r="J138" s="19">
        <v>0</v>
      </c>
      <c r="K138" s="19">
        <v>0</v>
      </c>
      <c r="L138" s="13">
        <f t="shared" si="29"/>
        <v>0</v>
      </c>
      <c r="M138" s="19">
        <v>3</v>
      </c>
      <c r="N138" s="66">
        <f t="shared" si="37"/>
        <v>0</v>
      </c>
      <c r="O138" s="19">
        <v>0</v>
      </c>
      <c r="P138" s="19">
        <v>0</v>
      </c>
      <c r="Q138" s="77"/>
    </row>
    <row r="139" spans="1:17" x14ac:dyDescent="0.55000000000000004">
      <c r="A139" s="8" t="s">
        <v>295</v>
      </c>
      <c r="B139" s="19">
        <f>C139+D139</f>
        <v>5</v>
      </c>
      <c r="C139" s="20">
        <v>0</v>
      </c>
      <c r="D139" s="19">
        <v>5</v>
      </c>
      <c r="E139" s="66">
        <f t="shared" si="36"/>
        <v>1</v>
      </c>
      <c r="F139" s="20">
        <v>0</v>
      </c>
      <c r="G139" s="20">
        <v>0</v>
      </c>
      <c r="H139" s="19">
        <v>0</v>
      </c>
      <c r="I139" s="19">
        <v>0</v>
      </c>
      <c r="J139" s="19">
        <v>0</v>
      </c>
      <c r="K139" s="19">
        <v>0</v>
      </c>
      <c r="L139" s="13">
        <f t="shared" si="29"/>
        <v>0</v>
      </c>
      <c r="M139" s="19">
        <v>5</v>
      </c>
      <c r="N139" s="66">
        <f t="shared" si="37"/>
        <v>0</v>
      </c>
      <c r="O139" s="19">
        <v>0</v>
      </c>
      <c r="P139" s="19">
        <v>0</v>
      </c>
      <c r="Q139" s="77"/>
    </row>
    <row r="140" spans="1:17" x14ac:dyDescent="0.55000000000000004">
      <c r="A140" s="8" t="s">
        <v>176</v>
      </c>
      <c r="B140" s="19">
        <f t="shared" ref="B140:B146" si="41">C140+D140</f>
        <v>6</v>
      </c>
      <c r="C140" s="20">
        <v>2</v>
      </c>
      <c r="D140" s="19">
        <v>4</v>
      </c>
      <c r="E140" s="66">
        <f t="shared" si="36"/>
        <v>0.66666666666666663</v>
      </c>
      <c r="F140" s="20">
        <v>0</v>
      </c>
      <c r="G140" s="20">
        <v>0</v>
      </c>
      <c r="H140" s="19">
        <v>0</v>
      </c>
      <c r="I140" s="19">
        <v>0</v>
      </c>
      <c r="J140" s="19">
        <v>0</v>
      </c>
      <c r="K140" s="19">
        <v>0</v>
      </c>
      <c r="L140" s="13">
        <f t="shared" si="29"/>
        <v>0</v>
      </c>
      <c r="M140" s="19">
        <v>6</v>
      </c>
      <c r="N140" s="66">
        <f t="shared" si="37"/>
        <v>0</v>
      </c>
      <c r="O140" s="19">
        <v>0</v>
      </c>
      <c r="P140" s="19">
        <v>0</v>
      </c>
      <c r="Q140" s="77"/>
    </row>
    <row r="141" spans="1:17" x14ac:dyDescent="0.55000000000000004">
      <c r="A141" s="8" t="s">
        <v>177</v>
      </c>
      <c r="B141" s="19">
        <f t="shared" si="41"/>
        <v>0</v>
      </c>
      <c r="C141" s="20">
        <v>0</v>
      </c>
      <c r="D141" s="19">
        <v>0</v>
      </c>
      <c r="E141" s="66" t="e">
        <f t="shared" si="36"/>
        <v>#DIV/0!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13">
        <f t="shared" si="29"/>
        <v>0</v>
      </c>
      <c r="M141" s="19">
        <v>0</v>
      </c>
      <c r="N141" s="66" t="e">
        <f t="shared" si="37"/>
        <v>#DIV/0!</v>
      </c>
      <c r="O141" s="19">
        <v>0</v>
      </c>
      <c r="P141" s="19">
        <v>0</v>
      </c>
      <c r="Q141" s="77"/>
    </row>
    <row r="142" spans="1:17" x14ac:dyDescent="0.55000000000000004">
      <c r="A142" s="17" t="s">
        <v>179</v>
      </c>
      <c r="B142" s="13">
        <f>C142+D142</f>
        <v>31</v>
      </c>
      <c r="C142" s="13">
        <v>3</v>
      </c>
      <c r="D142" s="13">
        <v>28</v>
      </c>
      <c r="E142" s="66">
        <f>D142/B142</f>
        <v>0.90322580645161288</v>
      </c>
      <c r="F142" s="61">
        <v>0</v>
      </c>
      <c r="G142" s="61">
        <v>0</v>
      </c>
      <c r="H142" s="61">
        <v>1</v>
      </c>
      <c r="I142" s="61">
        <v>0</v>
      </c>
      <c r="J142" s="61">
        <v>11</v>
      </c>
      <c r="K142" s="13">
        <v>1</v>
      </c>
      <c r="L142" s="13">
        <f>SUM(F142:K142)</f>
        <v>13</v>
      </c>
      <c r="M142" s="13">
        <v>16</v>
      </c>
      <c r="N142" s="66">
        <f>L142/(L142+M142)</f>
        <v>0.44827586206896552</v>
      </c>
      <c r="O142" s="13">
        <v>1</v>
      </c>
      <c r="P142" s="13">
        <v>1</v>
      </c>
      <c r="Q142" s="77"/>
    </row>
    <row r="143" spans="1:17" x14ac:dyDescent="0.55000000000000004">
      <c r="A143" s="8" t="s">
        <v>181</v>
      </c>
      <c r="B143" s="19">
        <f>C143+D143</f>
        <v>11</v>
      </c>
      <c r="C143" s="20">
        <v>3</v>
      </c>
      <c r="D143" s="19">
        <v>8</v>
      </c>
      <c r="E143" s="66">
        <f>D143/B143</f>
        <v>0.72727272727272729</v>
      </c>
      <c r="F143" s="20">
        <v>0</v>
      </c>
      <c r="G143" s="20">
        <v>1</v>
      </c>
      <c r="H143" s="19">
        <v>1</v>
      </c>
      <c r="I143" s="19">
        <v>0</v>
      </c>
      <c r="J143" s="19">
        <v>0</v>
      </c>
      <c r="K143" s="19">
        <v>0</v>
      </c>
      <c r="L143" s="13">
        <f>SUM(F143:K143)</f>
        <v>2</v>
      </c>
      <c r="M143" s="19">
        <v>8</v>
      </c>
      <c r="N143" s="66">
        <f>L143/(L143+M143)</f>
        <v>0.2</v>
      </c>
      <c r="O143" s="19">
        <v>0</v>
      </c>
      <c r="P143" s="19">
        <v>1</v>
      </c>
      <c r="Q143" s="77"/>
    </row>
    <row r="144" spans="1:17" x14ac:dyDescent="0.55000000000000004">
      <c r="A144" s="8" t="s">
        <v>182</v>
      </c>
      <c r="B144" s="19">
        <f>C144+D144</f>
        <v>11</v>
      </c>
      <c r="C144" s="20">
        <v>1</v>
      </c>
      <c r="D144" s="19">
        <v>10</v>
      </c>
      <c r="E144" s="66">
        <f>D144/B144</f>
        <v>0.90909090909090906</v>
      </c>
      <c r="F144" s="20">
        <v>0</v>
      </c>
      <c r="G144" s="20">
        <v>0</v>
      </c>
      <c r="H144" s="19">
        <v>0</v>
      </c>
      <c r="I144" s="19">
        <v>0</v>
      </c>
      <c r="J144" s="19">
        <v>0</v>
      </c>
      <c r="K144" s="19">
        <v>0</v>
      </c>
      <c r="L144" s="13">
        <f>SUM(F144:K144)</f>
        <v>0</v>
      </c>
      <c r="M144" s="19">
        <v>10</v>
      </c>
      <c r="N144" s="66">
        <f>L144/(L144+M144)</f>
        <v>0</v>
      </c>
      <c r="O144" s="19">
        <v>0</v>
      </c>
      <c r="P144" s="19">
        <v>1</v>
      </c>
      <c r="Q144" s="77"/>
    </row>
    <row r="145" spans="1:17" x14ac:dyDescent="0.55000000000000004">
      <c r="A145" s="8" t="s">
        <v>183</v>
      </c>
      <c r="B145" s="19">
        <f>C145+D145</f>
        <v>6</v>
      </c>
      <c r="C145" s="20">
        <v>0</v>
      </c>
      <c r="D145" s="19">
        <v>6</v>
      </c>
      <c r="E145" s="66">
        <f>D145/B145</f>
        <v>1</v>
      </c>
      <c r="F145" s="20">
        <v>0</v>
      </c>
      <c r="G145" s="20">
        <v>0</v>
      </c>
      <c r="H145" s="19">
        <v>0</v>
      </c>
      <c r="I145" s="19">
        <v>0</v>
      </c>
      <c r="J145" s="19">
        <v>1</v>
      </c>
      <c r="K145" s="19">
        <v>0</v>
      </c>
      <c r="L145" s="13">
        <f>SUM(F145:K145)</f>
        <v>1</v>
      </c>
      <c r="M145" s="19">
        <v>5</v>
      </c>
      <c r="N145" s="66">
        <f>L145/(L145+M145)</f>
        <v>0.16666666666666666</v>
      </c>
      <c r="O145" s="19">
        <v>0</v>
      </c>
      <c r="P145" s="19">
        <v>0</v>
      </c>
      <c r="Q145" s="77"/>
    </row>
    <row r="146" spans="1:17" x14ac:dyDescent="0.55000000000000004">
      <c r="A146" s="8" t="s">
        <v>178</v>
      </c>
      <c r="B146" s="19">
        <f t="shared" si="41"/>
        <v>1</v>
      </c>
      <c r="C146" s="20">
        <v>0</v>
      </c>
      <c r="D146" s="19">
        <v>1</v>
      </c>
      <c r="E146" s="66">
        <f t="shared" si="36"/>
        <v>1</v>
      </c>
      <c r="F146" s="20">
        <v>0</v>
      </c>
      <c r="G146" s="20">
        <v>0</v>
      </c>
      <c r="H146" s="19">
        <v>0</v>
      </c>
      <c r="I146" s="19">
        <v>0</v>
      </c>
      <c r="J146" s="19">
        <v>0</v>
      </c>
      <c r="K146" s="19">
        <v>0</v>
      </c>
      <c r="L146" s="13">
        <f t="shared" si="29"/>
        <v>0</v>
      </c>
      <c r="M146" s="19">
        <v>1</v>
      </c>
      <c r="N146" s="66">
        <f t="shared" si="37"/>
        <v>0</v>
      </c>
      <c r="O146" s="19">
        <v>0</v>
      </c>
      <c r="P146" s="19">
        <v>0</v>
      </c>
      <c r="Q146" s="77"/>
    </row>
    <row r="147" spans="1:17" x14ac:dyDescent="0.55000000000000004">
      <c r="A147" s="46" t="s">
        <v>46</v>
      </c>
      <c r="B147" s="24">
        <f>C147+D147</f>
        <v>316</v>
      </c>
      <c r="C147" s="24">
        <f>C114+C142+C133+C131+C130+C116+C117+C129+C132+C135+C136+C137</f>
        <v>67</v>
      </c>
      <c r="D147" s="24">
        <f>D114+D142+D133+D131+D130+D116+D117+D129+D132+D135+D136+D137</f>
        <v>249</v>
      </c>
      <c r="E147" s="69">
        <f t="shared" si="36"/>
        <v>0.78797468354430378</v>
      </c>
      <c r="F147" s="24">
        <f>F114+F142+F133+F131+F130+F116+F117+F129+F132+F135+F136+F137</f>
        <v>2</v>
      </c>
      <c r="G147" s="24">
        <f t="shared" ref="G147:K147" si="42">G114+G142+G133+G131+G130+G116+G117+G129+G132+G135+G136+G137</f>
        <v>8</v>
      </c>
      <c r="H147" s="24">
        <f t="shared" si="42"/>
        <v>43</v>
      </c>
      <c r="I147" s="24">
        <f t="shared" si="42"/>
        <v>2</v>
      </c>
      <c r="J147" s="24">
        <f t="shared" si="42"/>
        <v>39</v>
      </c>
      <c r="K147" s="24">
        <f t="shared" si="42"/>
        <v>13</v>
      </c>
      <c r="L147" s="24">
        <f>L114+L142+L133+L131+L130+L116+L117+L129+L132+L135+L136+L137</f>
        <v>107</v>
      </c>
      <c r="M147" s="24">
        <f>M114+M142+M133+M131+M130+M116+M117+M129+M132+M135+M136+M137</f>
        <v>198</v>
      </c>
      <c r="N147" s="67">
        <f t="shared" si="37"/>
        <v>0.35081967213114756</v>
      </c>
      <c r="O147" s="24">
        <f>O114+O142+O133+O131+O130+O116+O117+O129+O132+O135+O136+O137</f>
        <v>3</v>
      </c>
      <c r="P147" s="24">
        <f>P114+P142+P133+P131+P130+P116+P117+P129+P132+P135+P136+P137</f>
        <v>8</v>
      </c>
      <c r="Q147" s="77"/>
    </row>
    <row r="148" spans="1:17" x14ac:dyDescent="0.55000000000000004">
      <c r="A148" s="42" t="s">
        <v>146</v>
      </c>
      <c r="B148" s="26"/>
      <c r="C148" s="26"/>
      <c r="D148" s="26"/>
      <c r="E148" s="66"/>
      <c r="F148" s="26"/>
      <c r="G148" s="26"/>
      <c r="H148" s="26"/>
      <c r="I148" s="26"/>
      <c r="J148" s="26"/>
      <c r="K148" s="26"/>
      <c r="L148" s="13"/>
      <c r="M148" s="26"/>
      <c r="N148" s="66"/>
      <c r="O148" s="26"/>
      <c r="P148" s="26"/>
      <c r="Q148" s="77"/>
    </row>
    <row r="149" spans="1:17" x14ac:dyDescent="0.55000000000000004">
      <c r="A149" s="5" t="s">
        <v>184</v>
      </c>
      <c r="B149" s="13">
        <f t="shared" si="40"/>
        <v>1</v>
      </c>
      <c r="C149" s="13">
        <v>0</v>
      </c>
      <c r="D149" s="13">
        <v>1</v>
      </c>
      <c r="E149" s="66">
        <f t="shared" si="36"/>
        <v>1</v>
      </c>
      <c r="F149" s="13">
        <v>0</v>
      </c>
      <c r="G149" s="13">
        <v>0</v>
      </c>
      <c r="H149" s="13">
        <v>1</v>
      </c>
      <c r="I149" s="13">
        <v>0</v>
      </c>
      <c r="J149" s="13">
        <v>0</v>
      </c>
      <c r="K149" s="13">
        <v>0</v>
      </c>
      <c r="L149" s="13">
        <f t="shared" si="29"/>
        <v>1</v>
      </c>
      <c r="M149" s="13">
        <v>0</v>
      </c>
      <c r="N149" s="66">
        <f t="shared" si="37"/>
        <v>1</v>
      </c>
      <c r="O149" s="13">
        <v>0</v>
      </c>
      <c r="P149" s="13">
        <v>0</v>
      </c>
      <c r="Q149" s="77"/>
    </row>
    <row r="150" spans="1:17" x14ac:dyDescent="0.55000000000000004">
      <c r="A150" s="8" t="s">
        <v>185</v>
      </c>
      <c r="B150" s="19">
        <f t="shared" si="40"/>
        <v>2</v>
      </c>
      <c r="C150" s="20">
        <v>0</v>
      </c>
      <c r="D150" s="19">
        <v>2</v>
      </c>
      <c r="E150" s="66">
        <f t="shared" si="36"/>
        <v>1</v>
      </c>
      <c r="F150" s="20">
        <v>0</v>
      </c>
      <c r="G150" s="20">
        <v>0</v>
      </c>
      <c r="H150" s="19">
        <v>1</v>
      </c>
      <c r="I150" s="19">
        <v>0</v>
      </c>
      <c r="J150" s="19">
        <v>0</v>
      </c>
      <c r="K150" s="19">
        <v>0</v>
      </c>
      <c r="L150" s="13">
        <f t="shared" si="29"/>
        <v>1</v>
      </c>
      <c r="M150" s="19">
        <v>1</v>
      </c>
      <c r="N150" s="66">
        <f t="shared" si="37"/>
        <v>0.5</v>
      </c>
      <c r="O150" s="19">
        <v>0</v>
      </c>
      <c r="P150" s="19">
        <v>0</v>
      </c>
      <c r="Q150" s="77"/>
    </row>
    <row r="151" spans="1:17" x14ac:dyDescent="0.55000000000000004">
      <c r="A151" s="5" t="s">
        <v>186</v>
      </c>
      <c r="B151" s="13">
        <f t="shared" si="40"/>
        <v>4</v>
      </c>
      <c r="C151" s="14">
        <v>1</v>
      </c>
      <c r="D151" s="13">
        <v>3</v>
      </c>
      <c r="E151" s="66">
        <f t="shared" si="36"/>
        <v>0.75</v>
      </c>
      <c r="F151" s="14">
        <v>0</v>
      </c>
      <c r="G151" s="14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f t="shared" si="29"/>
        <v>0</v>
      </c>
      <c r="M151" s="13">
        <v>3</v>
      </c>
      <c r="N151" s="66">
        <f t="shared" si="37"/>
        <v>0</v>
      </c>
      <c r="O151" s="13">
        <v>0</v>
      </c>
      <c r="P151" s="13">
        <v>1</v>
      </c>
      <c r="Q151" s="77"/>
    </row>
    <row r="152" spans="1:17" x14ac:dyDescent="0.55000000000000004">
      <c r="A152" s="5" t="s">
        <v>187</v>
      </c>
      <c r="B152" s="13">
        <f t="shared" si="40"/>
        <v>12</v>
      </c>
      <c r="C152" s="14">
        <v>1</v>
      </c>
      <c r="D152" s="13">
        <v>11</v>
      </c>
      <c r="E152" s="66">
        <f t="shared" si="36"/>
        <v>0.91666666666666663</v>
      </c>
      <c r="F152" s="14">
        <v>0</v>
      </c>
      <c r="G152" s="14">
        <v>2</v>
      </c>
      <c r="H152" s="13">
        <v>3</v>
      </c>
      <c r="I152" s="13">
        <v>0</v>
      </c>
      <c r="J152" s="13">
        <v>0</v>
      </c>
      <c r="K152" s="13">
        <v>0</v>
      </c>
      <c r="L152" s="13">
        <f t="shared" si="29"/>
        <v>5</v>
      </c>
      <c r="M152" s="13">
        <v>7</v>
      </c>
      <c r="N152" s="66">
        <f t="shared" si="37"/>
        <v>0.41666666666666669</v>
      </c>
      <c r="O152" s="13">
        <v>0</v>
      </c>
      <c r="P152" s="13">
        <v>0</v>
      </c>
      <c r="Q152" s="77"/>
    </row>
    <row r="153" spans="1:17" x14ac:dyDescent="0.55000000000000004">
      <c r="A153" s="46" t="s">
        <v>188</v>
      </c>
      <c r="B153" s="24">
        <f>C153+D153</f>
        <v>17</v>
      </c>
      <c r="C153" s="24">
        <f>C149+C151+C152</f>
        <v>2</v>
      </c>
      <c r="D153" s="24">
        <f t="shared" ref="D153:P153" si="43">D149+D151+D152</f>
        <v>15</v>
      </c>
      <c r="E153" s="69">
        <f t="shared" si="36"/>
        <v>0.88235294117647056</v>
      </c>
      <c r="F153" s="24">
        <f t="shared" si="43"/>
        <v>0</v>
      </c>
      <c r="G153" s="24">
        <f t="shared" si="43"/>
        <v>2</v>
      </c>
      <c r="H153" s="24">
        <f t="shared" si="43"/>
        <v>4</v>
      </c>
      <c r="I153" s="24">
        <f t="shared" si="43"/>
        <v>0</v>
      </c>
      <c r="J153" s="24">
        <f t="shared" si="43"/>
        <v>0</v>
      </c>
      <c r="K153" s="24">
        <f t="shared" si="43"/>
        <v>0</v>
      </c>
      <c r="L153" s="23">
        <f t="shared" si="29"/>
        <v>6</v>
      </c>
      <c r="M153" s="24">
        <f t="shared" si="43"/>
        <v>10</v>
      </c>
      <c r="N153" s="67">
        <f t="shared" si="37"/>
        <v>0.375</v>
      </c>
      <c r="O153" s="24">
        <f>O149+O151+O152</f>
        <v>0</v>
      </c>
      <c r="P153" s="24">
        <f t="shared" si="43"/>
        <v>1</v>
      </c>
      <c r="Q153" s="77"/>
    </row>
    <row r="154" spans="1:17" x14ac:dyDescent="0.55000000000000004">
      <c r="A154" s="5" t="s">
        <v>189</v>
      </c>
      <c r="B154" s="13">
        <f>C154+D154</f>
        <v>18</v>
      </c>
      <c r="C154" s="61">
        <v>2</v>
      </c>
      <c r="D154" s="61">
        <v>16</v>
      </c>
      <c r="E154" s="66">
        <f>D154/B154</f>
        <v>0.88888888888888884</v>
      </c>
      <c r="F154" s="61">
        <v>0</v>
      </c>
      <c r="G154" s="61">
        <v>1</v>
      </c>
      <c r="H154" s="61">
        <v>3</v>
      </c>
      <c r="I154" s="61">
        <v>0</v>
      </c>
      <c r="J154" s="61">
        <v>1</v>
      </c>
      <c r="K154" s="61">
        <v>1</v>
      </c>
      <c r="L154" s="13">
        <f>SUM(F154:K154)</f>
        <v>6</v>
      </c>
      <c r="M154" s="13">
        <v>11</v>
      </c>
      <c r="N154" s="66">
        <f>L154/(L154+M154)</f>
        <v>0.35294117647058826</v>
      </c>
      <c r="O154" s="13">
        <v>1</v>
      </c>
      <c r="P154" s="13">
        <v>0</v>
      </c>
      <c r="Q154" s="77"/>
    </row>
    <row r="155" spans="1:17" x14ac:dyDescent="0.55000000000000004">
      <c r="A155" s="5" t="s">
        <v>192</v>
      </c>
      <c r="B155" s="13">
        <f>C155+D155</f>
        <v>8</v>
      </c>
      <c r="C155" s="61">
        <v>4</v>
      </c>
      <c r="D155" s="61">
        <v>4</v>
      </c>
      <c r="E155" s="66">
        <f>D155/B155</f>
        <v>0.5</v>
      </c>
      <c r="F155" s="61">
        <v>0</v>
      </c>
      <c r="G155" s="61">
        <v>0</v>
      </c>
      <c r="H155" s="61">
        <v>1</v>
      </c>
      <c r="I155" s="61">
        <v>0</v>
      </c>
      <c r="J155" s="61">
        <v>1</v>
      </c>
      <c r="K155" s="61">
        <v>0</v>
      </c>
      <c r="L155" s="13">
        <f>SUM(F155:K155)</f>
        <v>2</v>
      </c>
      <c r="M155" s="13">
        <v>5</v>
      </c>
      <c r="N155" s="66">
        <f>L155/(L155+M155)</f>
        <v>0.2857142857142857</v>
      </c>
      <c r="O155" s="13">
        <v>1</v>
      </c>
      <c r="P155" s="13">
        <v>0</v>
      </c>
      <c r="Q155" s="77"/>
    </row>
    <row r="156" spans="1:17" x14ac:dyDescent="0.55000000000000004">
      <c r="A156" s="5" t="s">
        <v>194</v>
      </c>
      <c r="B156" s="13">
        <f t="shared" si="40"/>
        <v>7</v>
      </c>
      <c r="C156" s="14">
        <v>1</v>
      </c>
      <c r="D156" s="13">
        <v>6</v>
      </c>
      <c r="E156" s="66">
        <f t="shared" si="36"/>
        <v>0.8571428571428571</v>
      </c>
      <c r="F156" s="14">
        <v>0</v>
      </c>
      <c r="G156" s="14">
        <v>0</v>
      </c>
      <c r="H156" s="14">
        <v>2</v>
      </c>
      <c r="I156" s="14">
        <v>0</v>
      </c>
      <c r="J156" s="14">
        <v>1</v>
      </c>
      <c r="K156" s="14">
        <v>0</v>
      </c>
      <c r="L156" s="13">
        <f t="shared" si="29"/>
        <v>3</v>
      </c>
      <c r="M156" s="13">
        <v>4</v>
      </c>
      <c r="N156" s="66">
        <f t="shared" si="37"/>
        <v>0.42857142857142855</v>
      </c>
      <c r="O156" s="13">
        <v>0</v>
      </c>
      <c r="P156" s="13">
        <v>0</v>
      </c>
      <c r="Q156" s="77"/>
    </row>
    <row r="157" spans="1:17" x14ac:dyDescent="0.55000000000000004">
      <c r="A157" s="5" t="s">
        <v>296</v>
      </c>
      <c r="B157" s="13">
        <f t="shared" si="40"/>
        <v>1</v>
      </c>
      <c r="C157" s="14">
        <v>0</v>
      </c>
      <c r="D157" s="13">
        <v>1</v>
      </c>
      <c r="E157" s="66">
        <f t="shared" si="36"/>
        <v>1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3">
        <v>0</v>
      </c>
      <c r="M157" s="13">
        <v>1</v>
      </c>
      <c r="N157" s="66">
        <f t="shared" si="37"/>
        <v>0</v>
      </c>
      <c r="O157" s="13">
        <v>0</v>
      </c>
      <c r="P157" s="13">
        <v>0</v>
      </c>
      <c r="Q157" s="77"/>
    </row>
    <row r="158" spans="1:17" x14ac:dyDescent="0.55000000000000004">
      <c r="A158" s="10" t="s">
        <v>197</v>
      </c>
      <c r="B158" s="13">
        <f t="shared" si="40"/>
        <v>1</v>
      </c>
      <c r="C158" s="14">
        <v>1</v>
      </c>
      <c r="D158" s="13">
        <v>0</v>
      </c>
      <c r="E158" s="66">
        <f t="shared" si="36"/>
        <v>0</v>
      </c>
      <c r="F158" s="14">
        <v>0</v>
      </c>
      <c r="G158" s="14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1</v>
      </c>
      <c r="N158" s="66">
        <f t="shared" si="37"/>
        <v>0</v>
      </c>
      <c r="O158" s="13">
        <v>0</v>
      </c>
      <c r="P158" s="13">
        <v>0</v>
      </c>
      <c r="Q158" s="77"/>
    </row>
    <row r="159" spans="1:17" x14ac:dyDescent="0.55000000000000004">
      <c r="A159" s="1" t="s">
        <v>198</v>
      </c>
      <c r="B159" s="13">
        <f t="shared" si="40"/>
        <v>3</v>
      </c>
      <c r="C159" s="14">
        <v>2</v>
      </c>
      <c r="D159" s="13">
        <v>1</v>
      </c>
      <c r="E159" s="66">
        <f t="shared" si="36"/>
        <v>0.33333333333333331</v>
      </c>
      <c r="F159" s="14">
        <v>0</v>
      </c>
      <c r="G159" s="14">
        <v>1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2</v>
      </c>
      <c r="N159" s="66">
        <f t="shared" si="37"/>
        <v>0</v>
      </c>
      <c r="O159" s="13">
        <v>0</v>
      </c>
      <c r="P159" s="13">
        <v>0</v>
      </c>
      <c r="Q159" s="77"/>
    </row>
    <row r="160" spans="1:17" x14ac:dyDescent="0.55000000000000004">
      <c r="A160" s="1" t="s">
        <v>199</v>
      </c>
      <c r="B160" s="13">
        <f>C160+D160</f>
        <v>6</v>
      </c>
      <c r="C160" s="14">
        <v>1</v>
      </c>
      <c r="D160" s="13">
        <v>5</v>
      </c>
      <c r="E160" s="66">
        <f>D160/B160</f>
        <v>0.83333333333333337</v>
      </c>
      <c r="F160" s="61">
        <v>0</v>
      </c>
      <c r="G160" s="61">
        <v>0</v>
      </c>
      <c r="H160" s="61">
        <v>0</v>
      </c>
      <c r="I160" s="61">
        <v>0</v>
      </c>
      <c r="J160" s="61">
        <v>0</v>
      </c>
      <c r="K160" s="61">
        <v>0</v>
      </c>
      <c r="L160" s="13">
        <f>SUM(F160:K160)</f>
        <v>0</v>
      </c>
      <c r="M160" s="13">
        <v>6</v>
      </c>
      <c r="N160" s="66">
        <f>L160/(L160+M160)</f>
        <v>0</v>
      </c>
      <c r="O160" s="13">
        <v>0</v>
      </c>
      <c r="P160" s="13">
        <v>0</v>
      </c>
      <c r="Q160" s="77"/>
    </row>
    <row r="161" spans="1:17" x14ac:dyDescent="0.55000000000000004">
      <c r="A161" s="5" t="s">
        <v>200</v>
      </c>
      <c r="B161" s="13">
        <f>C161+D161</f>
        <v>15</v>
      </c>
      <c r="C161" s="61">
        <v>5</v>
      </c>
      <c r="D161" s="61">
        <v>10</v>
      </c>
      <c r="E161" s="66">
        <f>D161/B161</f>
        <v>0.66666666666666663</v>
      </c>
      <c r="F161" s="61">
        <v>0</v>
      </c>
      <c r="G161" s="61">
        <v>0</v>
      </c>
      <c r="H161" s="61">
        <v>0</v>
      </c>
      <c r="I161" s="61">
        <v>0</v>
      </c>
      <c r="J161" s="61">
        <v>0</v>
      </c>
      <c r="K161" s="61">
        <v>0</v>
      </c>
      <c r="L161" s="13">
        <f>SUM(F161:K161)</f>
        <v>0</v>
      </c>
      <c r="M161" s="13">
        <v>13</v>
      </c>
      <c r="N161" s="66">
        <f>L161/(L161+M161)</f>
        <v>0</v>
      </c>
      <c r="O161" s="13">
        <v>0</v>
      </c>
      <c r="P161" s="13">
        <v>2</v>
      </c>
      <c r="Q161" s="77"/>
    </row>
    <row r="162" spans="1:17" x14ac:dyDescent="0.55000000000000004">
      <c r="A162" s="5" t="s">
        <v>181</v>
      </c>
      <c r="B162" s="13">
        <f>C162+D162</f>
        <v>7</v>
      </c>
      <c r="C162" s="61">
        <v>3</v>
      </c>
      <c r="D162" s="61">
        <v>4</v>
      </c>
      <c r="E162" s="66">
        <f>D162/B162</f>
        <v>0.5714285714285714</v>
      </c>
      <c r="F162" s="61">
        <v>0</v>
      </c>
      <c r="G162" s="61">
        <v>0</v>
      </c>
      <c r="H162" s="61">
        <v>0</v>
      </c>
      <c r="I162" s="61">
        <v>0</v>
      </c>
      <c r="J162" s="61">
        <v>0</v>
      </c>
      <c r="K162" s="61">
        <v>0</v>
      </c>
      <c r="L162" s="13">
        <f>SUM(F162:K162)</f>
        <v>0</v>
      </c>
      <c r="M162" s="13">
        <v>7</v>
      </c>
      <c r="N162" s="66">
        <f>L162/(L162+M162)</f>
        <v>0</v>
      </c>
      <c r="O162" s="13">
        <v>0</v>
      </c>
      <c r="P162" s="13">
        <v>0</v>
      </c>
      <c r="Q162" s="77"/>
    </row>
    <row r="163" spans="1:17" x14ac:dyDescent="0.55000000000000004">
      <c r="A163" s="58" t="s">
        <v>202</v>
      </c>
      <c r="B163" s="13">
        <f>C163+D163</f>
        <v>1</v>
      </c>
      <c r="C163" s="13">
        <v>0</v>
      </c>
      <c r="D163" s="13">
        <v>1</v>
      </c>
      <c r="E163" s="66">
        <f>D163/B163</f>
        <v>1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f>SUM(F163:K163)</f>
        <v>0</v>
      </c>
      <c r="M163" s="13">
        <v>1</v>
      </c>
      <c r="N163" s="66">
        <f>L163/(L163+M163)</f>
        <v>0</v>
      </c>
      <c r="O163" s="13">
        <v>0</v>
      </c>
      <c r="P163" s="13">
        <v>0</v>
      </c>
      <c r="Q163" s="77"/>
    </row>
    <row r="164" spans="1:17" x14ac:dyDescent="0.55000000000000004">
      <c r="A164" s="5" t="s">
        <v>238</v>
      </c>
      <c r="B164" s="13">
        <f t="shared" si="40"/>
        <v>0</v>
      </c>
      <c r="C164" s="14">
        <v>0</v>
      </c>
      <c r="D164" s="13">
        <v>0</v>
      </c>
      <c r="E164" s="66" t="e">
        <f t="shared" si="36"/>
        <v>#DIV/0!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f t="shared" ref="L164:L168" si="44">SUM(F164:K164)</f>
        <v>0</v>
      </c>
      <c r="M164" s="13">
        <v>0</v>
      </c>
      <c r="N164" s="66" t="e">
        <f t="shared" si="37"/>
        <v>#DIV/0!</v>
      </c>
      <c r="O164" s="13">
        <v>0</v>
      </c>
      <c r="P164" s="13">
        <v>0</v>
      </c>
      <c r="Q164" s="77"/>
    </row>
    <row r="165" spans="1:17" x14ac:dyDescent="0.55000000000000004">
      <c r="A165" s="1" t="s">
        <v>204</v>
      </c>
      <c r="B165" s="13">
        <f t="shared" si="40"/>
        <v>0</v>
      </c>
      <c r="C165" s="14">
        <v>0</v>
      </c>
      <c r="D165" s="13">
        <v>0</v>
      </c>
      <c r="E165" s="66" t="e">
        <f t="shared" si="36"/>
        <v>#DIV/0!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f t="shared" si="44"/>
        <v>0</v>
      </c>
      <c r="M165" s="13">
        <v>0</v>
      </c>
      <c r="N165" s="66" t="e">
        <f t="shared" si="37"/>
        <v>#DIV/0!</v>
      </c>
      <c r="O165" s="13">
        <v>0</v>
      </c>
      <c r="P165" s="13">
        <v>0</v>
      </c>
      <c r="Q165" s="77"/>
    </row>
    <row r="166" spans="1:17" x14ac:dyDescent="0.55000000000000004">
      <c r="A166" s="1" t="s">
        <v>205</v>
      </c>
      <c r="B166" s="13">
        <f>C166+D166</f>
        <v>0</v>
      </c>
      <c r="C166" s="14">
        <v>0</v>
      </c>
      <c r="D166" s="13">
        <v>0</v>
      </c>
      <c r="E166" s="66" t="e">
        <f t="shared" si="36"/>
        <v>#DIV/0!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f t="shared" si="44"/>
        <v>0</v>
      </c>
      <c r="M166" s="13">
        <v>0</v>
      </c>
      <c r="N166" s="66" t="e">
        <f t="shared" si="37"/>
        <v>#DIV/0!</v>
      </c>
      <c r="O166" s="13">
        <v>0</v>
      </c>
      <c r="P166" s="13">
        <v>0</v>
      </c>
      <c r="Q166" s="77"/>
    </row>
    <row r="167" spans="1:17" x14ac:dyDescent="0.55000000000000004">
      <c r="A167" s="5" t="s">
        <v>206</v>
      </c>
      <c r="B167" s="13">
        <f>C167+D167</f>
        <v>19</v>
      </c>
      <c r="C167" s="61">
        <v>7</v>
      </c>
      <c r="D167" s="61">
        <v>12</v>
      </c>
      <c r="E167" s="66">
        <f>D167/B167</f>
        <v>0.63157894736842102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13">
        <f>SUM(F167:K167)</f>
        <v>0</v>
      </c>
      <c r="M167" s="13">
        <v>19</v>
      </c>
      <c r="N167" s="66">
        <f>L167/(L167+M167)</f>
        <v>0</v>
      </c>
      <c r="O167" s="13">
        <v>0</v>
      </c>
      <c r="P167" s="13">
        <v>0</v>
      </c>
      <c r="Q167" s="77"/>
    </row>
    <row r="168" spans="1:17" x14ac:dyDescent="0.55000000000000004">
      <c r="A168" s="5" t="s">
        <v>207</v>
      </c>
      <c r="B168" s="13">
        <f>C168+D168</f>
        <v>0</v>
      </c>
      <c r="C168" s="14">
        <v>0</v>
      </c>
      <c r="D168" s="13">
        <v>0</v>
      </c>
      <c r="E168" s="66" t="e">
        <f t="shared" si="36"/>
        <v>#DIV/0!</v>
      </c>
      <c r="F168" s="61">
        <v>0</v>
      </c>
      <c r="G168" s="61">
        <v>0</v>
      </c>
      <c r="H168" s="61">
        <v>0</v>
      </c>
      <c r="I168" s="61">
        <v>0</v>
      </c>
      <c r="J168" s="61">
        <v>0</v>
      </c>
      <c r="K168" s="61">
        <v>0</v>
      </c>
      <c r="L168" s="13">
        <f t="shared" si="44"/>
        <v>0</v>
      </c>
      <c r="M168" s="13">
        <v>0</v>
      </c>
      <c r="N168" s="66" t="e">
        <f t="shared" si="37"/>
        <v>#DIV/0!</v>
      </c>
      <c r="O168" s="13">
        <v>0</v>
      </c>
      <c r="P168" s="13">
        <v>0</v>
      </c>
      <c r="Q168" s="77"/>
    </row>
    <row r="169" spans="1:17" x14ac:dyDescent="0.55000000000000004">
      <c r="A169" s="5" t="s">
        <v>183</v>
      </c>
      <c r="B169" s="13">
        <f>C169+D169</f>
        <v>1</v>
      </c>
      <c r="C169" s="14">
        <v>0</v>
      </c>
      <c r="D169" s="13">
        <v>1</v>
      </c>
      <c r="E169" s="66">
        <f>D169/B169</f>
        <v>1</v>
      </c>
      <c r="F169" s="61">
        <v>0</v>
      </c>
      <c r="G169" s="61">
        <v>0</v>
      </c>
      <c r="H169" s="61">
        <v>0</v>
      </c>
      <c r="I169" s="61">
        <v>0</v>
      </c>
      <c r="J169" s="61">
        <v>0</v>
      </c>
      <c r="K169" s="61">
        <v>0</v>
      </c>
      <c r="L169" s="13">
        <f>SUM(F169:K169)</f>
        <v>0</v>
      </c>
      <c r="M169" s="13">
        <v>1</v>
      </c>
      <c r="N169" s="66">
        <f>L169/(L169+M169)</f>
        <v>0</v>
      </c>
      <c r="O169" s="13">
        <v>0</v>
      </c>
      <c r="P169" s="13">
        <v>0</v>
      </c>
      <c r="Q169" s="77"/>
    </row>
    <row r="170" spans="1:17" x14ac:dyDescent="0.55000000000000004">
      <c r="A170" s="42" t="s">
        <v>50</v>
      </c>
      <c r="B170" s="26">
        <f t="shared" si="40"/>
        <v>87</v>
      </c>
      <c r="C170" s="26">
        <f>SUM(C154:C155)+SUM(C156:C169)</f>
        <v>26</v>
      </c>
      <c r="D170" s="26">
        <f>SUM(D154:D155)+SUM(D156:D169)</f>
        <v>61</v>
      </c>
      <c r="E170" s="68">
        <f>D170/B170</f>
        <v>0.70114942528735635</v>
      </c>
      <c r="F170" s="26">
        <f>SUM(F154:F155)+SUM(F156:F169)</f>
        <v>0</v>
      </c>
      <c r="G170" s="26">
        <f>SUM(G154:G155)+SUM(G156:G169)</f>
        <v>2</v>
      </c>
      <c r="H170" s="26">
        <f t="shared" ref="H170:M170" si="45">SUM(H154:H155)+SUM(H156:H169)</f>
        <v>6</v>
      </c>
      <c r="I170" s="26">
        <f t="shared" si="45"/>
        <v>0</v>
      </c>
      <c r="J170" s="26">
        <f t="shared" si="45"/>
        <v>3</v>
      </c>
      <c r="K170" s="26">
        <f t="shared" si="45"/>
        <v>1</v>
      </c>
      <c r="L170" s="26">
        <f t="shared" si="45"/>
        <v>11</v>
      </c>
      <c r="M170" s="26">
        <f t="shared" si="45"/>
        <v>71</v>
      </c>
      <c r="N170" s="68">
        <f>L170/(L170+M170)</f>
        <v>0.13414634146341464</v>
      </c>
      <c r="O170" s="26">
        <f>SUM(O154:O155)+SUM(O156:O169)</f>
        <v>2</v>
      </c>
      <c r="P170" s="26">
        <f>SUM(P154:P155)+SUM(P156:P169)</f>
        <v>2</v>
      </c>
      <c r="Q170" s="77"/>
    </row>
    <row r="171" spans="1:17" x14ac:dyDescent="0.55000000000000004">
      <c r="A171" s="47" t="s">
        <v>208</v>
      </c>
      <c r="B171" s="24">
        <f>C171+D171</f>
        <v>447</v>
      </c>
      <c r="C171" s="24">
        <f>C112+C147+C153+C170</f>
        <v>99</v>
      </c>
      <c r="D171" s="24">
        <f>D112+D147+D153+D170</f>
        <v>348</v>
      </c>
      <c r="E171" s="67">
        <f t="shared" si="36"/>
        <v>0.77852348993288589</v>
      </c>
      <c r="F171" s="48">
        <f t="shared" ref="F171:K171" si="46">F112+F147+F153+F170</f>
        <v>2</v>
      </c>
      <c r="G171" s="48">
        <f t="shared" si="46"/>
        <v>12</v>
      </c>
      <c r="H171" s="48">
        <f t="shared" si="46"/>
        <v>56</v>
      </c>
      <c r="I171" s="48">
        <f t="shared" si="46"/>
        <v>2</v>
      </c>
      <c r="J171" s="48">
        <f t="shared" si="46"/>
        <v>46</v>
      </c>
      <c r="K171" s="48">
        <f t="shared" si="46"/>
        <v>15</v>
      </c>
      <c r="L171" s="24">
        <f>SUM(F171:K171)</f>
        <v>133</v>
      </c>
      <c r="M171" s="24">
        <f>M112+M147+M153+M170</f>
        <v>295</v>
      </c>
      <c r="N171" s="67">
        <f t="shared" ref="N171" si="47">L171/(L171+M171)</f>
        <v>0.31074766355140188</v>
      </c>
      <c r="O171" s="24">
        <f>O112+O147+O153+O170</f>
        <v>7</v>
      </c>
      <c r="P171" s="24">
        <f>P112+P147+P153+P170</f>
        <v>12</v>
      </c>
      <c r="Q171" s="77"/>
    </row>
    <row r="172" spans="1:17" ht="18.3" x14ac:dyDescent="0.55000000000000004">
      <c r="A172" s="56" t="s">
        <v>209</v>
      </c>
      <c r="B172" s="13"/>
      <c r="C172" s="36"/>
      <c r="D172" s="26"/>
      <c r="E172" s="66"/>
      <c r="F172" s="36"/>
      <c r="G172" s="36"/>
      <c r="H172" s="26"/>
      <c r="I172" s="26"/>
      <c r="J172" s="26"/>
      <c r="K172" s="26"/>
      <c r="L172" s="13"/>
      <c r="M172" s="26"/>
      <c r="N172" s="66"/>
      <c r="O172" s="26"/>
      <c r="P172" s="26"/>
      <c r="Q172" s="77"/>
    </row>
    <row r="173" spans="1:17" x14ac:dyDescent="0.55000000000000004">
      <c r="A173" s="5" t="s">
        <v>107</v>
      </c>
      <c r="B173" s="13">
        <f>C173+D173</f>
        <v>7</v>
      </c>
      <c r="C173" s="14">
        <v>0</v>
      </c>
      <c r="D173" s="13">
        <v>7</v>
      </c>
      <c r="E173" s="66">
        <f t="shared" ref="E173:E192" si="48">D173/B173</f>
        <v>1</v>
      </c>
      <c r="F173" s="14">
        <v>0</v>
      </c>
      <c r="G173" s="14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f t="shared" ref="L173:L189" si="49">SUM(F173:K173)</f>
        <v>0</v>
      </c>
      <c r="M173" s="13">
        <v>4</v>
      </c>
      <c r="N173" s="66">
        <f t="shared" ref="N173:N192" si="50">L173/(L173+M173)</f>
        <v>0</v>
      </c>
      <c r="O173" s="13">
        <v>3</v>
      </c>
      <c r="P173" s="13">
        <v>0</v>
      </c>
      <c r="Q173" s="77"/>
    </row>
    <row r="174" spans="1:17" x14ac:dyDescent="0.55000000000000004">
      <c r="A174" s="5" t="s">
        <v>210</v>
      </c>
      <c r="B174" s="13">
        <f>C174+D174</f>
        <v>5</v>
      </c>
      <c r="C174" s="14">
        <v>4</v>
      </c>
      <c r="D174" s="13">
        <v>1</v>
      </c>
      <c r="E174" s="66">
        <f t="shared" si="48"/>
        <v>0.2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3">
        <f t="shared" si="49"/>
        <v>0</v>
      </c>
      <c r="M174" s="13">
        <v>2</v>
      </c>
      <c r="N174" s="66">
        <f t="shared" si="50"/>
        <v>0</v>
      </c>
      <c r="O174" s="13">
        <v>3</v>
      </c>
      <c r="P174" s="13">
        <v>0</v>
      </c>
      <c r="Q174" s="77"/>
    </row>
    <row r="175" spans="1:17" x14ac:dyDescent="0.55000000000000004">
      <c r="A175" s="5" t="s">
        <v>21</v>
      </c>
      <c r="B175" s="13">
        <f>C175+D175</f>
        <v>10</v>
      </c>
      <c r="C175" s="14">
        <v>2</v>
      </c>
      <c r="D175" s="13">
        <v>8</v>
      </c>
      <c r="E175" s="66">
        <f t="shared" si="48"/>
        <v>0.8</v>
      </c>
      <c r="F175" s="14">
        <v>0</v>
      </c>
      <c r="G175" s="14">
        <v>1</v>
      </c>
      <c r="H175" s="13">
        <v>0</v>
      </c>
      <c r="I175" s="13">
        <v>0</v>
      </c>
      <c r="J175" s="13">
        <v>0</v>
      </c>
      <c r="K175" s="13">
        <v>0</v>
      </c>
      <c r="L175" s="13">
        <f t="shared" si="49"/>
        <v>1</v>
      </c>
      <c r="M175" s="13">
        <v>6</v>
      </c>
      <c r="N175" s="66">
        <f t="shared" si="50"/>
        <v>0.14285714285714285</v>
      </c>
      <c r="O175" s="13">
        <v>2</v>
      </c>
      <c r="P175" s="13">
        <v>1</v>
      </c>
      <c r="Q175" s="77"/>
    </row>
    <row r="176" spans="1:17" x14ac:dyDescent="0.55000000000000004">
      <c r="A176" s="46" t="s">
        <v>22</v>
      </c>
      <c r="B176" s="24">
        <f t="shared" ref="B176:B181" si="51">C176+D176</f>
        <v>22</v>
      </c>
      <c r="C176" s="24">
        <f>C173+C175+C174</f>
        <v>6</v>
      </c>
      <c r="D176" s="24">
        <f>D173+D175+D174</f>
        <v>16</v>
      </c>
      <c r="E176" s="67">
        <f t="shared" si="48"/>
        <v>0.72727272727272729</v>
      </c>
      <c r="F176" s="24">
        <f>F173+F175+F174</f>
        <v>0</v>
      </c>
      <c r="G176" s="24">
        <f t="shared" ref="G176:K176" si="52">G173+G175+G174</f>
        <v>1</v>
      </c>
      <c r="H176" s="24">
        <f t="shared" si="52"/>
        <v>0</v>
      </c>
      <c r="I176" s="24">
        <f t="shared" si="52"/>
        <v>0</v>
      </c>
      <c r="J176" s="24">
        <f t="shared" si="52"/>
        <v>0</v>
      </c>
      <c r="K176" s="24">
        <f t="shared" si="52"/>
        <v>0</v>
      </c>
      <c r="L176" s="24">
        <f>SUM(F176:K176)</f>
        <v>1</v>
      </c>
      <c r="M176" s="24">
        <f>M173+M175+M174</f>
        <v>12</v>
      </c>
      <c r="N176" s="67">
        <f t="shared" si="50"/>
        <v>7.6923076923076927E-2</v>
      </c>
      <c r="O176" s="24">
        <f>O173+O175+O174</f>
        <v>8</v>
      </c>
      <c r="P176" s="24">
        <f>P173+P175+P174</f>
        <v>1</v>
      </c>
      <c r="Q176" s="77"/>
    </row>
    <row r="177" spans="1:17" x14ac:dyDescent="0.55000000000000004">
      <c r="A177" s="5" t="s">
        <v>28</v>
      </c>
      <c r="B177" s="13">
        <f t="shared" si="51"/>
        <v>18</v>
      </c>
      <c r="C177" s="14">
        <v>9</v>
      </c>
      <c r="D177" s="13">
        <v>9</v>
      </c>
      <c r="E177" s="66">
        <f t="shared" si="48"/>
        <v>0.5</v>
      </c>
      <c r="F177" s="61">
        <v>0</v>
      </c>
      <c r="G177" s="61">
        <v>0</v>
      </c>
      <c r="H177" s="61">
        <v>1</v>
      </c>
      <c r="I177" s="61">
        <v>0</v>
      </c>
      <c r="J177" s="61">
        <v>1</v>
      </c>
      <c r="K177" s="61">
        <v>0</v>
      </c>
      <c r="L177" s="13">
        <f t="shared" si="49"/>
        <v>2</v>
      </c>
      <c r="M177" s="13">
        <v>12</v>
      </c>
      <c r="N177" s="66">
        <f t="shared" si="50"/>
        <v>0.14285714285714285</v>
      </c>
      <c r="O177" s="13">
        <v>4</v>
      </c>
      <c r="P177" s="13">
        <v>0</v>
      </c>
      <c r="Q177" s="77"/>
    </row>
    <row r="178" spans="1:17" x14ac:dyDescent="0.55000000000000004">
      <c r="A178" s="17" t="s">
        <v>120</v>
      </c>
      <c r="B178" s="13">
        <f t="shared" si="51"/>
        <v>31</v>
      </c>
      <c r="C178" s="13">
        <v>3</v>
      </c>
      <c r="D178" s="13">
        <v>28</v>
      </c>
      <c r="E178" s="66">
        <f t="shared" si="48"/>
        <v>0.90322580645161288</v>
      </c>
      <c r="F178" s="61">
        <v>0</v>
      </c>
      <c r="G178" s="61">
        <v>1</v>
      </c>
      <c r="H178" s="61">
        <v>3</v>
      </c>
      <c r="I178" s="61">
        <v>0</v>
      </c>
      <c r="J178" s="61">
        <v>0</v>
      </c>
      <c r="K178" s="13">
        <v>1</v>
      </c>
      <c r="L178" s="13">
        <f t="shared" si="49"/>
        <v>5</v>
      </c>
      <c r="M178" s="13">
        <v>23</v>
      </c>
      <c r="N178" s="66">
        <f t="shared" si="50"/>
        <v>0.17857142857142858</v>
      </c>
      <c r="O178" s="13">
        <v>3</v>
      </c>
      <c r="P178" s="13">
        <v>0</v>
      </c>
      <c r="Q178" s="77"/>
    </row>
    <row r="179" spans="1:17" x14ac:dyDescent="0.55000000000000004">
      <c r="A179" s="8" t="s">
        <v>211</v>
      </c>
      <c r="B179" s="19">
        <f t="shared" si="51"/>
        <v>20</v>
      </c>
      <c r="C179" s="20">
        <v>4</v>
      </c>
      <c r="D179" s="19">
        <v>16</v>
      </c>
      <c r="E179" s="66">
        <f t="shared" si="48"/>
        <v>0.8</v>
      </c>
      <c r="F179" s="20">
        <v>0</v>
      </c>
      <c r="G179" s="20">
        <v>1</v>
      </c>
      <c r="H179" s="19">
        <v>3</v>
      </c>
      <c r="I179" s="19">
        <v>0</v>
      </c>
      <c r="J179" s="19">
        <v>0</v>
      </c>
      <c r="K179" s="19">
        <v>0</v>
      </c>
      <c r="L179" s="13">
        <f t="shared" si="49"/>
        <v>4</v>
      </c>
      <c r="M179" s="19">
        <v>15</v>
      </c>
      <c r="N179" s="66">
        <f t="shared" si="50"/>
        <v>0.21052631578947367</v>
      </c>
      <c r="O179" s="19">
        <v>0</v>
      </c>
      <c r="P179" s="19">
        <v>1</v>
      </c>
      <c r="Q179" s="77"/>
    </row>
    <row r="180" spans="1:17" x14ac:dyDescent="0.55000000000000004">
      <c r="A180" s="12" t="s">
        <v>212</v>
      </c>
      <c r="B180" s="13">
        <f>C180+D180</f>
        <v>17</v>
      </c>
      <c r="C180" s="14">
        <v>6</v>
      </c>
      <c r="D180" s="13">
        <v>11</v>
      </c>
      <c r="E180" s="66">
        <f>D180/B180</f>
        <v>0.6470588235294118</v>
      </c>
      <c r="F180" s="61">
        <v>0</v>
      </c>
      <c r="G180" s="61">
        <v>1</v>
      </c>
      <c r="H180" s="61">
        <v>2</v>
      </c>
      <c r="I180" s="61">
        <v>0</v>
      </c>
      <c r="J180" s="61">
        <v>1</v>
      </c>
      <c r="K180" s="13">
        <v>0</v>
      </c>
      <c r="L180" s="13">
        <f t="shared" si="49"/>
        <v>4</v>
      </c>
      <c r="M180" s="13">
        <v>12</v>
      </c>
      <c r="N180" s="66">
        <f t="shared" si="50"/>
        <v>0.25</v>
      </c>
      <c r="O180" s="13">
        <v>0</v>
      </c>
      <c r="P180" s="13">
        <v>1</v>
      </c>
      <c r="Q180" s="77"/>
    </row>
    <row r="181" spans="1:17" x14ac:dyDescent="0.55000000000000004">
      <c r="A181" s="8" t="s">
        <v>213</v>
      </c>
      <c r="B181" s="19">
        <f t="shared" si="51"/>
        <v>7</v>
      </c>
      <c r="C181" s="20">
        <v>0</v>
      </c>
      <c r="D181" s="19">
        <v>7</v>
      </c>
      <c r="E181" s="66">
        <f t="shared" si="48"/>
        <v>1</v>
      </c>
      <c r="F181" s="20">
        <v>0</v>
      </c>
      <c r="G181" s="20">
        <v>1</v>
      </c>
      <c r="H181" s="19">
        <v>1</v>
      </c>
      <c r="I181" s="19">
        <v>0</v>
      </c>
      <c r="J181" s="19">
        <v>1</v>
      </c>
      <c r="K181" s="19">
        <v>0</v>
      </c>
      <c r="L181" s="13">
        <f t="shared" si="49"/>
        <v>3</v>
      </c>
      <c r="M181" s="19">
        <v>4</v>
      </c>
      <c r="N181" s="66">
        <f t="shared" si="50"/>
        <v>0.42857142857142855</v>
      </c>
      <c r="O181" s="19">
        <v>0</v>
      </c>
      <c r="P181" s="19">
        <v>0</v>
      </c>
      <c r="Q181" s="77"/>
    </row>
    <row r="182" spans="1:17" x14ac:dyDescent="0.55000000000000004">
      <c r="A182" s="58" t="s">
        <v>214</v>
      </c>
      <c r="B182" s="13">
        <f>C182+D182</f>
        <v>1</v>
      </c>
      <c r="C182" s="20">
        <v>0</v>
      </c>
      <c r="D182" s="19">
        <v>1</v>
      </c>
      <c r="E182" s="66">
        <f t="shared" si="48"/>
        <v>1</v>
      </c>
      <c r="F182" s="61">
        <v>0</v>
      </c>
      <c r="G182" s="61">
        <v>0</v>
      </c>
      <c r="H182" s="61">
        <v>0</v>
      </c>
      <c r="I182" s="61">
        <v>0</v>
      </c>
      <c r="J182" s="61">
        <v>1</v>
      </c>
      <c r="K182" s="19">
        <v>0</v>
      </c>
      <c r="L182" s="13">
        <f t="shared" si="49"/>
        <v>1</v>
      </c>
      <c r="M182" s="19">
        <v>0</v>
      </c>
      <c r="N182" s="66">
        <f t="shared" si="50"/>
        <v>1</v>
      </c>
      <c r="O182" s="19">
        <v>0</v>
      </c>
      <c r="P182" s="19">
        <v>0</v>
      </c>
      <c r="Q182" s="77"/>
    </row>
    <row r="183" spans="1:17" x14ac:dyDescent="0.55000000000000004">
      <c r="A183" s="5" t="s">
        <v>215</v>
      </c>
      <c r="B183" s="13">
        <f>C183+D183</f>
        <v>6</v>
      </c>
      <c r="C183" s="14">
        <v>5</v>
      </c>
      <c r="D183" s="13">
        <v>1</v>
      </c>
      <c r="E183" s="66">
        <f t="shared" si="48"/>
        <v>0.16666666666666666</v>
      </c>
      <c r="F183" s="61">
        <v>0</v>
      </c>
      <c r="G183" s="61">
        <v>1</v>
      </c>
      <c r="H183" s="61">
        <v>1</v>
      </c>
      <c r="I183" s="61">
        <v>0</v>
      </c>
      <c r="J183" s="61">
        <v>1</v>
      </c>
      <c r="K183" s="13">
        <v>0</v>
      </c>
      <c r="L183" s="13">
        <f t="shared" si="49"/>
        <v>3</v>
      </c>
      <c r="M183" s="13">
        <v>1</v>
      </c>
      <c r="N183" s="66">
        <f t="shared" si="50"/>
        <v>0.75</v>
      </c>
      <c r="O183" s="13">
        <v>1</v>
      </c>
      <c r="P183" s="13">
        <v>1</v>
      </c>
      <c r="Q183" s="77"/>
    </row>
    <row r="184" spans="1:17" x14ac:dyDescent="0.55000000000000004">
      <c r="A184" s="5" t="s">
        <v>39</v>
      </c>
      <c r="B184" s="13">
        <f>C184+D184</f>
        <v>7</v>
      </c>
      <c r="C184" s="14">
        <v>0</v>
      </c>
      <c r="D184" s="13">
        <v>7</v>
      </c>
      <c r="E184" s="66">
        <f t="shared" si="48"/>
        <v>1</v>
      </c>
      <c r="F184" s="61">
        <v>0</v>
      </c>
      <c r="G184" s="61">
        <v>0</v>
      </c>
      <c r="H184" s="61">
        <v>1</v>
      </c>
      <c r="I184" s="61">
        <v>0</v>
      </c>
      <c r="J184" s="61">
        <v>1</v>
      </c>
      <c r="K184" s="13">
        <v>0</v>
      </c>
      <c r="L184" s="13">
        <f t="shared" si="49"/>
        <v>2</v>
      </c>
      <c r="M184" s="13">
        <v>4</v>
      </c>
      <c r="N184" s="66">
        <f t="shared" si="50"/>
        <v>0.33333333333333331</v>
      </c>
      <c r="O184" s="13">
        <v>0</v>
      </c>
      <c r="P184" s="13">
        <v>1</v>
      </c>
      <c r="Q184" s="77"/>
    </row>
    <row r="185" spans="1:17" x14ac:dyDescent="0.55000000000000004">
      <c r="A185" s="5" t="s">
        <v>216</v>
      </c>
      <c r="B185" s="13">
        <f t="shared" ref="B185:B192" si="53">C185+D185</f>
        <v>7</v>
      </c>
      <c r="C185" s="14">
        <v>4</v>
      </c>
      <c r="D185" s="13">
        <v>3</v>
      </c>
      <c r="E185" s="66">
        <f t="shared" si="48"/>
        <v>0.42857142857142855</v>
      </c>
      <c r="F185" s="61">
        <v>0</v>
      </c>
      <c r="G185" s="61">
        <v>0</v>
      </c>
      <c r="H185" s="61">
        <v>1</v>
      </c>
      <c r="I185" s="61">
        <v>0</v>
      </c>
      <c r="J185" s="61">
        <v>0</v>
      </c>
      <c r="K185" s="13">
        <v>0</v>
      </c>
      <c r="L185" s="13">
        <f t="shared" si="49"/>
        <v>1</v>
      </c>
      <c r="M185" s="13">
        <v>3</v>
      </c>
      <c r="N185" s="66">
        <f t="shared" si="50"/>
        <v>0.25</v>
      </c>
      <c r="O185" s="13">
        <v>3</v>
      </c>
      <c r="P185" s="13">
        <v>0</v>
      </c>
      <c r="Q185" s="77"/>
    </row>
    <row r="186" spans="1:17" x14ac:dyDescent="0.55000000000000004">
      <c r="A186" s="46" t="s">
        <v>46</v>
      </c>
      <c r="B186" s="24">
        <f>C186+D186</f>
        <v>87</v>
      </c>
      <c r="C186" s="24">
        <f>C177+C178+C180+C182+C185+C183+C184</f>
        <v>27</v>
      </c>
      <c r="D186" s="24">
        <f>D177+D178+D180+D182+D185+D183+D184</f>
        <v>60</v>
      </c>
      <c r="E186" s="67">
        <f t="shared" si="48"/>
        <v>0.68965517241379315</v>
      </c>
      <c r="F186" s="24">
        <f t="shared" ref="F186:K186" si="54">F177+F178+F180+F182+F185+F183+F184</f>
        <v>0</v>
      </c>
      <c r="G186" s="24">
        <f t="shared" si="54"/>
        <v>3</v>
      </c>
      <c r="H186" s="24">
        <f t="shared" si="54"/>
        <v>9</v>
      </c>
      <c r="I186" s="24">
        <f t="shared" si="54"/>
        <v>0</v>
      </c>
      <c r="J186" s="24">
        <f t="shared" si="54"/>
        <v>5</v>
      </c>
      <c r="K186" s="24">
        <f t="shared" si="54"/>
        <v>1</v>
      </c>
      <c r="L186" s="24">
        <f>SUM(F186:K186)</f>
        <v>18</v>
      </c>
      <c r="M186" s="24">
        <f>M177+M178+M180+M182+M185+M183+M184</f>
        <v>55</v>
      </c>
      <c r="N186" s="67">
        <f t="shared" si="50"/>
        <v>0.24657534246575341</v>
      </c>
      <c r="O186" s="24">
        <f>O177+O178+O180+O182+O185+O183+O184</f>
        <v>11</v>
      </c>
      <c r="P186" s="24">
        <f>P177+P178+P180+P182+P185+P183+P184</f>
        <v>3</v>
      </c>
      <c r="Q186" s="77"/>
    </row>
    <row r="187" spans="1:17" x14ac:dyDescent="0.55000000000000004">
      <c r="A187" s="5" t="s">
        <v>48</v>
      </c>
      <c r="B187" s="13">
        <f t="shared" ref="B187:B188" si="55">C187+D187</f>
        <v>2</v>
      </c>
      <c r="C187" s="14">
        <v>1</v>
      </c>
      <c r="D187" s="13">
        <v>1</v>
      </c>
      <c r="E187" s="66">
        <f t="shared" si="48"/>
        <v>0.5</v>
      </c>
      <c r="F187" s="14">
        <v>0</v>
      </c>
      <c r="G187" s="14">
        <v>0</v>
      </c>
      <c r="H187" s="13">
        <v>1</v>
      </c>
      <c r="I187" s="13">
        <v>0</v>
      </c>
      <c r="J187" s="13">
        <v>0</v>
      </c>
      <c r="K187" s="13">
        <v>0</v>
      </c>
      <c r="L187" s="13">
        <v>0</v>
      </c>
      <c r="M187" s="13">
        <v>1</v>
      </c>
      <c r="N187" s="66">
        <f t="shared" si="50"/>
        <v>0</v>
      </c>
      <c r="O187" s="13">
        <v>0</v>
      </c>
      <c r="P187" s="13">
        <v>0</v>
      </c>
      <c r="Q187" s="77"/>
    </row>
    <row r="188" spans="1:17" x14ac:dyDescent="0.55000000000000004">
      <c r="A188" s="5" t="s">
        <v>217</v>
      </c>
      <c r="B188" s="13">
        <f t="shared" si="55"/>
        <v>13</v>
      </c>
      <c r="C188" s="14">
        <v>0</v>
      </c>
      <c r="D188" s="13">
        <v>13</v>
      </c>
      <c r="E188" s="66">
        <f t="shared" si="48"/>
        <v>1</v>
      </c>
      <c r="F188" s="14">
        <v>0</v>
      </c>
      <c r="G188" s="14">
        <v>0</v>
      </c>
      <c r="H188" s="13">
        <v>4</v>
      </c>
      <c r="I188" s="13">
        <v>0</v>
      </c>
      <c r="J188" s="13">
        <v>1</v>
      </c>
      <c r="K188" s="13">
        <v>0</v>
      </c>
      <c r="L188" s="13">
        <v>0</v>
      </c>
      <c r="M188" s="13">
        <v>7</v>
      </c>
      <c r="N188" s="66">
        <f t="shared" si="50"/>
        <v>0</v>
      </c>
      <c r="O188" s="13">
        <v>1</v>
      </c>
      <c r="P188" s="13">
        <v>0</v>
      </c>
      <c r="Q188" s="77"/>
    </row>
    <row r="189" spans="1:17" x14ac:dyDescent="0.55000000000000004">
      <c r="A189" s="5" t="s">
        <v>123</v>
      </c>
      <c r="B189" s="13">
        <f>C189+D189</f>
        <v>3</v>
      </c>
      <c r="C189" s="61">
        <v>0</v>
      </c>
      <c r="D189" s="61">
        <v>3</v>
      </c>
      <c r="E189" s="66">
        <f t="shared" si="48"/>
        <v>1</v>
      </c>
      <c r="F189" s="61">
        <v>0</v>
      </c>
      <c r="G189" s="61">
        <v>0</v>
      </c>
      <c r="H189" s="61">
        <v>0</v>
      </c>
      <c r="I189" s="61">
        <v>0</v>
      </c>
      <c r="J189" s="61">
        <v>1</v>
      </c>
      <c r="K189" s="13">
        <v>0</v>
      </c>
      <c r="L189" s="13">
        <f t="shared" si="49"/>
        <v>1</v>
      </c>
      <c r="M189" s="13">
        <v>2</v>
      </c>
      <c r="N189" s="66">
        <f t="shared" si="50"/>
        <v>0.33333333333333331</v>
      </c>
      <c r="O189" s="13">
        <v>0</v>
      </c>
      <c r="P189" s="13">
        <v>0</v>
      </c>
      <c r="Q189" s="77"/>
    </row>
    <row r="190" spans="1:17" x14ac:dyDescent="0.55000000000000004">
      <c r="A190" s="5" t="s">
        <v>196</v>
      </c>
      <c r="B190" s="13">
        <f>C190+D190</f>
        <v>6</v>
      </c>
      <c r="C190" s="61">
        <v>3</v>
      </c>
      <c r="D190" s="61">
        <v>3</v>
      </c>
      <c r="E190" s="66">
        <f>D190/B190</f>
        <v>0.5</v>
      </c>
      <c r="F190" s="61">
        <v>0</v>
      </c>
      <c r="G190" s="61">
        <v>0</v>
      </c>
      <c r="H190" s="61">
        <v>2</v>
      </c>
      <c r="I190" s="61">
        <v>0</v>
      </c>
      <c r="J190" s="61">
        <v>3</v>
      </c>
      <c r="K190" s="61">
        <v>0</v>
      </c>
      <c r="L190" s="13">
        <f t="shared" ref="L190" si="56">SUM(F190:K190)</f>
        <v>5</v>
      </c>
      <c r="M190" s="13">
        <v>1</v>
      </c>
      <c r="N190" s="66">
        <f>L190/(L190+M190)</f>
        <v>0.83333333333333337</v>
      </c>
      <c r="O190" s="13">
        <v>0</v>
      </c>
      <c r="P190" s="13">
        <v>0</v>
      </c>
      <c r="Q190" s="77"/>
    </row>
    <row r="191" spans="1:17" x14ac:dyDescent="0.55000000000000004">
      <c r="A191" s="42" t="s">
        <v>50</v>
      </c>
      <c r="B191" s="26">
        <f t="shared" si="53"/>
        <v>24</v>
      </c>
      <c r="C191" s="26">
        <f>SUM(C187:C190)</f>
        <v>4</v>
      </c>
      <c r="D191" s="26">
        <f>SUM(D187:D190)</f>
        <v>20</v>
      </c>
      <c r="E191" s="68">
        <f t="shared" si="48"/>
        <v>0.83333333333333337</v>
      </c>
      <c r="F191" s="26">
        <f>SUM(F187:F190)</f>
        <v>0</v>
      </c>
      <c r="G191" s="26">
        <f t="shared" ref="G191:M191" si="57">SUM(G187:G190)</f>
        <v>0</v>
      </c>
      <c r="H191" s="26">
        <f t="shared" si="57"/>
        <v>7</v>
      </c>
      <c r="I191" s="26">
        <f t="shared" si="57"/>
        <v>0</v>
      </c>
      <c r="J191" s="26">
        <f t="shared" si="57"/>
        <v>5</v>
      </c>
      <c r="K191" s="26">
        <f t="shared" si="57"/>
        <v>0</v>
      </c>
      <c r="L191" s="26">
        <f t="shared" si="57"/>
        <v>6</v>
      </c>
      <c r="M191" s="26">
        <f t="shared" si="57"/>
        <v>11</v>
      </c>
      <c r="N191" s="68">
        <f t="shared" si="50"/>
        <v>0.35294117647058826</v>
      </c>
      <c r="O191" s="26">
        <f>SUM(O187:O190)</f>
        <v>1</v>
      </c>
      <c r="P191" s="26">
        <f>SUM(P187:P190)</f>
        <v>0</v>
      </c>
      <c r="Q191" s="77"/>
    </row>
    <row r="192" spans="1:17" x14ac:dyDescent="0.55000000000000004">
      <c r="A192" s="47" t="s">
        <v>218</v>
      </c>
      <c r="B192" s="24">
        <f t="shared" si="53"/>
        <v>133</v>
      </c>
      <c r="C192" s="24">
        <f>C176+C186+C191</f>
        <v>37</v>
      </c>
      <c r="D192" s="24">
        <f>D176+D186+D191</f>
        <v>96</v>
      </c>
      <c r="E192" s="67">
        <f t="shared" si="48"/>
        <v>0.72180451127819545</v>
      </c>
      <c r="F192" s="48">
        <f t="shared" ref="F192:K192" si="58">F176+F186+F191</f>
        <v>0</v>
      </c>
      <c r="G192" s="48">
        <f t="shared" si="58"/>
        <v>4</v>
      </c>
      <c r="H192" s="48">
        <f t="shared" si="58"/>
        <v>16</v>
      </c>
      <c r="I192" s="48">
        <f t="shared" si="58"/>
        <v>0</v>
      </c>
      <c r="J192" s="48">
        <f t="shared" si="58"/>
        <v>10</v>
      </c>
      <c r="K192" s="48">
        <f t="shared" si="58"/>
        <v>1</v>
      </c>
      <c r="L192" s="24">
        <f>SUM(F192:K192)</f>
        <v>31</v>
      </c>
      <c r="M192" s="24">
        <f>M176+M186+M191</f>
        <v>78</v>
      </c>
      <c r="N192" s="67">
        <f t="shared" si="50"/>
        <v>0.28440366972477066</v>
      </c>
      <c r="O192" s="24">
        <f>O176+O186+O191</f>
        <v>20</v>
      </c>
      <c r="P192" s="24">
        <f>P176+P186+P191</f>
        <v>4</v>
      </c>
      <c r="Q192" s="77"/>
    </row>
    <row r="193" spans="1:17" ht="18.3" x14ac:dyDescent="0.7">
      <c r="A193" s="52" t="s">
        <v>219</v>
      </c>
      <c r="B193" s="26"/>
      <c r="C193" s="26"/>
      <c r="D193" s="26"/>
      <c r="E193" s="68"/>
      <c r="F193" s="36"/>
      <c r="G193" s="36"/>
      <c r="H193" s="36"/>
      <c r="I193" s="36"/>
      <c r="J193" s="36"/>
      <c r="K193" s="36"/>
      <c r="L193" s="26"/>
      <c r="M193" s="26"/>
      <c r="N193" s="68"/>
      <c r="O193" s="26"/>
      <c r="P193" s="26"/>
      <c r="Q193" s="77"/>
    </row>
    <row r="194" spans="1:17" x14ac:dyDescent="0.55000000000000004">
      <c r="A194" s="5" t="s">
        <v>220</v>
      </c>
      <c r="B194" s="13">
        <f>C194+D194</f>
        <v>4</v>
      </c>
      <c r="C194" s="13">
        <v>1</v>
      </c>
      <c r="D194" s="13">
        <v>3</v>
      </c>
      <c r="E194" s="66">
        <f t="shared" ref="E194:E202" si="59">D194/B194</f>
        <v>0.75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3">
        <f t="shared" ref="L194" si="60">SUM(F194:K194)</f>
        <v>0</v>
      </c>
      <c r="M194" s="13">
        <v>4</v>
      </c>
      <c r="N194" s="66">
        <f t="shared" ref="N194:N202" si="61">L194/(L194+M194)</f>
        <v>0</v>
      </c>
      <c r="O194" s="13">
        <v>0</v>
      </c>
      <c r="P194" s="13">
        <v>0</v>
      </c>
      <c r="Q194" s="77"/>
    </row>
    <row r="195" spans="1:17" x14ac:dyDescent="0.55000000000000004">
      <c r="A195" s="31" t="s">
        <v>221</v>
      </c>
      <c r="B195" s="19">
        <f>C195+D195</f>
        <v>1</v>
      </c>
      <c r="C195" s="20">
        <v>1</v>
      </c>
      <c r="D195" s="19">
        <v>0</v>
      </c>
      <c r="E195" s="66">
        <f t="shared" si="59"/>
        <v>0</v>
      </c>
      <c r="F195" s="20">
        <v>0</v>
      </c>
      <c r="G195" s="20">
        <v>0</v>
      </c>
      <c r="H195" s="19">
        <v>0</v>
      </c>
      <c r="I195" s="19">
        <v>0</v>
      </c>
      <c r="J195" s="19">
        <v>0</v>
      </c>
      <c r="K195" s="19">
        <v>0</v>
      </c>
      <c r="L195" s="13">
        <v>0</v>
      </c>
      <c r="M195" s="19">
        <v>1</v>
      </c>
      <c r="N195" s="66">
        <f t="shared" si="61"/>
        <v>0</v>
      </c>
      <c r="O195" s="19">
        <v>0</v>
      </c>
      <c r="P195" s="19">
        <v>0</v>
      </c>
      <c r="Q195" s="77"/>
    </row>
    <row r="196" spans="1:17" x14ac:dyDescent="0.55000000000000004">
      <c r="A196" s="5" t="s">
        <v>222</v>
      </c>
      <c r="B196" s="19">
        <f>C196+D196</f>
        <v>1</v>
      </c>
      <c r="C196" s="13">
        <v>1</v>
      </c>
      <c r="D196" s="13">
        <v>0</v>
      </c>
      <c r="E196" s="66">
        <f t="shared" si="59"/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1</v>
      </c>
      <c r="N196" s="66">
        <f t="shared" si="61"/>
        <v>0</v>
      </c>
      <c r="O196" s="13">
        <v>0</v>
      </c>
      <c r="P196" s="13">
        <v>0</v>
      </c>
      <c r="Q196" s="77"/>
    </row>
    <row r="197" spans="1:17" x14ac:dyDescent="0.55000000000000004">
      <c r="A197" s="46" t="s">
        <v>22</v>
      </c>
      <c r="B197" s="24">
        <f>B194+B196</f>
        <v>5</v>
      </c>
      <c r="C197" s="24">
        <f>C194+C196</f>
        <v>2</v>
      </c>
      <c r="D197" s="24">
        <f>D194+D196</f>
        <v>3</v>
      </c>
      <c r="E197" s="67">
        <f t="shared" si="59"/>
        <v>0.6</v>
      </c>
      <c r="F197" s="48">
        <f>F196+F194</f>
        <v>0</v>
      </c>
      <c r="G197" s="48">
        <f t="shared" ref="G197:K197" si="62">G196+G194</f>
        <v>0</v>
      </c>
      <c r="H197" s="48">
        <f t="shared" si="62"/>
        <v>0</v>
      </c>
      <c r="I197" s="48">
        <f t="shared" si="62"/>
        <v>0</v>
      </c>
      <c r="J197" s="48">
        <f t="shared" si="62"/>
        <v>0</v>
      </c>
      <c r="K197" s="48">
        <f t="shared" si="62"/>
        <v>0</v>
      </c>
      <c r="L197" s="24">
        <f>SUM(F197:K197)</f>
        <v>0</v>
      </c>
      <c r="M197" s="24">
        <f>M194+M196</f>
        <v>5</v>
      </c>
      <c r="N197" s="67">
        <f t="shared" si="61"/>
        <v>0</v>
      </c>
      <c r="O197" s="24">
        <f>O196+O194</f>
        <v>0</v>
      </c>
      <c r="P197" s="24">
        <f>P196+P194</f>
        <v>0</v>
      </c>
      <c r="Q197" s="77"/>
    </row>
    <row r="198" spans="1:17" x14ac:dyDescent="0.55000000000000004">
      <c r="A198" s="5" t="s">
        <v>223</v>
      </c>
      <c r="B198" s="13">
        <f>C198+D198</f>
        <v>15</v>
      </c>
      <c r="C198" s="13">
        <v>4</v>
      </c>
      <c r="D198" s="13">
        <v>11</v>
      </c>
      <c r="E198" s="66">
        <f>D198/B198</f>
        <v>0.73333333333333328</v>
      </c>
      <c r="F198" s="14">
        <v>0</v>
      </c>
      <c r="G198" s="14">
        <v>1</v>
      </c>
      <c r="H198" s="14">
        <v>0</v>
      </c>
      <c r="I198" s="14">
        <v>0</v>
      </c>
      <c r="J198" s="14">
        <v>1</v>
      </c>
      <c r="K198" s="14">
        <v>1</v>
      </c>
      <c r="L198" s="13">
        <f t="shared" ref="L198:L205" si="63">SUM(F198:K198)</f>
        <v>3</v>
      </c>
      <c r="M198" s="13">
        <v>11</v>
      </c>
      <c r="N198" s="66">
        <f t="shared" si="61"/>
        <v>0.21428571428571427</v>
      </c>
      <c r="O198" s="13">
        <v>0</v>
      </c>
      <c r="P198" s="13">
        <v>1</v>
      </c>
      <c r="Q198" s="77"/>
    </row>
    <row r="199" spans="1:17" x14ac:dyDescent="0.55000000000000004">
      <c r="A199" s="31" t="s">
        <v>71</v>
      </c>
      <c r="B199" s="19">
        <f>C199+D199</f>
        <v>4</v>
      </c>
      <c r="C199" s="20">
        <v>0</v>
      </c>
      <c r="D199" s="19">
        <v>4</v>
      </c>
      <c r="E199" s="66">
        <f>D199/B199</f>
        <v>1</v>
      </c>
      <c r="F199" s="20">
        <v>0</v>
      </c>
      <c r="G199" s="20">
        <v>0</v>
      </c>
      <c r="H199" s="19">
        <v>0</v>
      </c>
      <c r="I199" s="19">
        <v>0</v>
      </c>
      <c r="J199" s="19">
        <v>0</v>
      </c>
      <c r="K199" s="19">
        <v>0</v>
      </c>
      <c r="L199" s="13">
        <f t="shared" si="63"/>
        <v>0</v>
      </c>
      <c r="M199" s="19">
        <v>4</v>
      </c>
      <c r="N199" s="66">
        <f t="shared" si="61"/>
        <v>0</v>
      </c>
      <c r="O199" s="19">
        <v>0</v>
      </c>
      <c r="P199" s="19">
        <v>0</v>
      </c>
      <c r="Q199" s="77"/>
    </row>
    <row r="200" spans="1:17" x14ac:dyDescent="0.55000000000000004">
      <c r="A200" s="5" t="s">
        <v>224</v>
      </c>
      <c r="B200" s="13">
        <f>C200+D200</f>
        <v>8</v>
      </c>
      <c r="C200" s="13">
        <v>4</v>
      </c>
      <c r="D200" s="13">
        <v>4</v>
      </c>
      <c r="E200" s="66">
        <f>D200/B200</f>
        <v>0.5</v>
      </c>
      <c r="F200" s="14">
        <v>0</v>
      </c>
      <c r="G200" s="14">
        <v>0</v>
      </c>
      <c r="H200" s="14">
        <v>0</v>
      </c>
      <c r="I200" s="14">
        <v>0</v>
      </c>
      <c r="J200" s="14">
        <v>1</v>
      </c>
      <c r="K200" s="14">
        <v>1</v>
      </c>
      <c r="L200" s="13">
        <f t="shared" si="63"/>
        <v>2</v>
      </c>
      <c r="M200" s="13">
        <v>6</v>
      </c>
      <c r="N200" s="66">
        <f t="shared" si="61"/>
        <v>0.25</v>
      </c>
      <c r="O200" s="13">
        <v>0</v>
      </c>
      <c r="P200" s="13">
        <v>0</v>
      </c>
      <c r="Q200" s="77"/>
    </row>
    <row r="201" spans="1:17" x14ac:dyDescent="0.55000000000000004">
      <c r="A201" s="5" t="s">
        <v>225</v>
      </c>
      <c r="B201" s="13">
        <f>C201+D201</f>
        <v>9</v>
      </c>
      <c r="C201" s="13">
        <v>6</v>
      </c>
      <c r="D201" s="13">
        <v>3</v>
      </c>
      <c r="E201" s="66">
        <f>D201/B201</f>
        <v>0.33333333333333331</v>
      </c>
      <c r="F201" s="14">
        <v>0</v>
      </c>
      <c r="G201" s="14">
        <v>0</v>
      </c>
      <c r="H201" s="14">
        <v>1</v>
      </c>
      <c r="I201" s="14">
        <v>0</v>
      </c>
      <c r="J201" s="14">
        <v>3</v>
      </c>
      <c r="K201" s="14">
        <v>0</v>
      </c>
      <c r="L201" s="13">
        <f t="shared" si="63"/>
        <v>4</v>
      </c>
      <c r="M201" s="13">
        <v>4</v>
      </c>
      <c r="N201" s="66">
        <f t="shared" si="61"/>
        <v>0.5</v>
      </c>
      <c r="O201" s="13">
        <v>0</v>
      </c>
      <c r="P201" s="13">
        <v>1</v>
      </c>
      <c r="Q201" s="77"/>
    </row>
    <row r="202" spans="1:17" x14ac:dyDescent="0.55000000000000004">
      <c r="A202" s="46" t="s">
        <v>46</v>
      </c>
      <c r="B202" s="24">
        <f>B200+B198+B201</f>
        <v>32</v>
      </c>
      <c r="C202" s="24">
        <f>C200+C198+C201</f>
        <v>14</v>
      </c>
      <c r="D202" s="24">
        <f>D200+D198+D201</f>
        <v>18</v>
      </c>
      <c r="E202" s="67">
        <f t="shared" si="59"/>
        <v>0.5625</v>
      </c>
      <c r="F202" s="48">
        <f>F200+F198+F201</f>
        <v>0</v>
      </c>
      <c r="G202" s="48">
        <f t="shared" ref="G202:K202" si="64">G200+G198+G201</f>
        <v>1</v>
      </c>
      <c r="H202" s="48">
        <f t="shared" si="64"/>
        <v>1</v>
      </c>
      <c r="I202" s="48">
        <f t="shared" si="64"/>
        <v>0</v>
      </c>
      <c r="J202" s="48">
        <f t="shared" si="64"/>
        <v>5</v>
      </c>
      <c r="K202" s="48">
        <f t="shared" si="64"/>
        <v>2</v>
      </c>
      <c r="L202" s="24">
        <f>SUM(F202:K202)</f>
        <v>9</v>
      </c>
      <c r="M202" s="24">
        <f>M200+M198+M201</f>
        <v>21</v>
      </c>
      <c r="N202" s="67">
        <f t="shared" si="61"/>
        <v>0.3</v>
      </c>
      <c r="O202" s="24">
        <f>O200+O198+O201</f>
        <v>0</v>
      </c>
      <c r="P202" s="24">
        <f>P200+P198+P201</f>
        <v>2</v>
      </c>
      <c r="Q202" s="77"/>
    </row>
    <row r="203" spans="1:17" x14ac:dyDescent="0.55000000000000004">
      <c r="A203" s="5" t="s">
        <v>99</v>
      </c>
      <c r="B203" s="13">
        <f>C203+D203</f>
        <v>0</v>
      </c>
      <c r="C203" s="13">
        <v>0</v>
      </c>
      <c r="D203" s="13">
        <v>0</v>
      </c>
      <c r="E203" s="66" t="e">
        <f>D203/B203</f>
        <v>#DIV/0!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66" t="e">
        <f>L203/(L203+M203)</f>
        <v>#DIV/0!</v>
      </c>
      <c r="O203" s="13">
        <v>0</v>
      </c>
      <c r="P203" s="13">
        <v>0</v>
      </c>
      <c r="Q203" s="77"/>
    </row>
    <row r="204" spans="1:17" x14ac:dyDescent="0.55000000000000004">
      <c r="A204" s="1" t="s">
        <v>226</v>
      </c>
      <c r="B204" s="13">
        <f>C204+D204</f>
        <v>0</v>
      </c>
      <c r="C204" s="13">
        <v>0</v>
      </c>
      <c r="D204" s="13">
        <v>0</v>
      </c>
      <c r="E204" s="66" t="e">
        <f>D204/B204</f>
        <v>#DIV/0!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66" t="e">
        <f>L204/(L204+M204)</f>
        <v>#DIV/0!</v>
      </c>
      <c r="O204" s="13">
        <v>0</v>
      </c>
      <c r="P204" s="13">
        <v>0</v>
      </c>
      <c r="Q204" s="77"/>
    </row>
    <row r="205" spans="1:17" x14ac:dyDescent="0.55000000000000004">
      <c r="A205" s="42" t="s">
        <v>50</v>
      </c>
      <c r="B205" s="26">
        <f>B203+B204</f>
        <v>0</v>
      </c>
      <c r="C205" s="26">
        <f>C203+C204</f>
        <v>0</v>
      </c>
      <c r="D205" s="26">
        <f>D203+D204</f>
        <v>0</v>
      </c>
      <c r="E205" s="68" t="e">
        <f>D205/B205</f>
        <v>#DIV/0!</v>
      </c>
      <c r="F205" s="36">
        <f>F203+F204</f>
        <v>0</v>
      </c>
      <c r="G205" s="36">
        <f t="shared" ref="G205:I205" si="65">G203+G204</f>
        <v>0</v>
      </c>
      <c r="H205" s="36">
        <f t="shared" si="65"/>
        <v>0</v>
      </c>
      <c r="I205" s="36">
        <f t="shared" si="65"/>
        <v>0</v>
      </c>
      <c r="J205" s="36">
        <f>J203+J204</f>
        <v>0</v>
      </c>
      <c r="K205" s="36">
        <f t="shared" ref="K205" si="66">K203+K204</f>
        <v>0</v>
      </c>
      <c r="L205" s="26">
        <f t="shared" si="63"/>
        <v>0</v>
      </c>
      <c r="M205" s="26">
        <f>M203+M204</f>
        <v>0</v>
      </c>
      <c r="N205" s="68" t="e">
        <f>L205/(L205+M205)</f>
        <v>#DIV/0!</v>
      </c>
      <c r="O205" s="26">
        <f>O203+O204</f>
        <v>0</v>
      </c>
      <c r="P205" s="26">
        <f>P203+P204</f>
        <v>0</v>
      </c>
      <c r="Q205" s="77"/>
    </row>
    <row r="206" spans="1:17" x14ac:dyDescent="0.55000000000000004">
      <c r="A206" s="46" t="s">
        <v>227</v>
      </c>
      <c r="B206" s="24">
        <f>C206+D206</f>
        <v>37</v>
      </c>
      <c r="C206" s="24">
        <f>C205+C202+C197</f>
        <v>16</v>
      </c>
      <c r="D206" s="24">
        <f>D197+D202+D205</f>
        <v>21</v>
      </c>
      <c r="E206" s="67">
        <f>D206/B206</f>
        <v>0.56756756756756754</v>
      </c>
      <c r="F206" s="48">
        <f t="shared" ref="F206:M206" si="67">F197+F202+F205</f>
        <v>0</v>
      </c>
      <c r="G206" s="48">
        <f t="shared" si="67"/>
        <v>1</v>
      </c>
      <c r="H206" s="48">
        <f t="shared" si="67"/>
        <v>1</v>
      </c>
      <c r="I206" s="48">
        <f t="shared" si="67"/>
        <v>0</v>
      </c>
      <c r="J206" s="48">
        <f t="shared" si="67"/>
        <v>5</v>
      </c>
      <c r="K206" s="48">
        <f t="shared" si="67"/>
        <v>2</v>
      </c>
      <c r="L206" s="24">
        <f>SUM(F206:K206)</f>
        <v>9</v>
      </c>
      <c r="M206" s="48">
        <f t="shared" si="67"/>
        <v>26</v>
      </c>
      <c r="N206" s="67">
        <f>L206/(L206+M206)</f>
        <v>0.25714285714285712</v>
      </c>
      <c r="O206" s="24">
        <f>O197+O202+O205</f>
        <v>0</v>
      </c>
      <c r="P206" s="24">
        <f>P197+P202+P205</f>
        <v>2</v>
      </c>
      <c r="Q206" s="77"/>
    </row>
    <row r="207" spans="1:17" ht="15.6" x14ac:dyDescent="0.6">
      <c r="A207" s="4" t="s">
        <v>228</v>
      </c>
      <c r="B207" s="74">
        <f>C207+D207</f>
        <v>1139</v>
      </c>
      <c r="C207" s="74">
        <f>C33+C57+C79+C171+C101+C192+C206</f>
        <v>347</v>
      </c>
      <c r="D207" s="74">
        <f>D33+D57+D79+D171+D101+D192+D206</f>
        <v>792</v>
      </c>
      <c r="E207" s="75">
        <f>D207/B207</f>
        <v>0.69534679543459177</v>
      </c>
      <c r="F207" s="74">
        <f t="shared" ref="F207:M207" si="68">F33+F57+F79+F171+F101+F192+F206</f>
        <v>2</v>
      </c>
      <c r="G207" s="74">
        <f t="shared" si="68"/>
        <v>48</v>
      </c>
      <c r="H207" s="74">
        <f t="shared" si="68"/>
        <v>108</v>
      </c>
      <c r="I207" s="74">
        <f t="shared" si="68"/>
        <v>2</v>
      </c>
      <c r="J207" s="74">
        <f t="shared" si="68"/>
        <v>106</v>
      </c>
      <c r="K207" s="74">
        <f t="shared" si="68"/>
        <v>29</v>
      </c>
      <c r="L207" s="74">
        <f t="shared" si="68"/>
        <v>250</v>
      </c>
      <c r="M207" s="74">
        <f t="shared" si="68"/>
        <v>666</v>
      </c>
      <c r="N207" s="75">
        <f>L207/(L207+M207)</f>
        <v>0.27292576419213976</v>
      </c>
      <c r="O207" s="74">
        <f>O33+O57+O79+O171+O101+O192+O206</f>
        <v>137</v>
      </c>
      <c r="P207" s="74">
        <f>P33+P57+P79+P171+P101+P192+P206</f>
        <v>41</v>
      </c>
      <c r="Q207" s="77"/>
    </row>
    <row r="208" spans="1:17" s="1" customFormat="1" x14ac:dyDescent="0.55000000000000004">
      <c r="A208" s="45" t="s">
        <v>239</v>
      </c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</row>
  </sheetData>
  <pageMargins left="0.7" right="0.7" top="0.75" bottom="0.75" header="0.3" footer="0.3"/>
  <pageSetup scale="50" orientation="landscape" r:id="rId1"/>
  <headerFooter>
    <oddHeader xml:space="preserve">&amp;L&amp;"-,Bold"Program Level Data&amp;"-,Regular" &amp;C&amp;"-,Bold"Table 41&amp;R&amp;"-,Bold"Graduate Degrees by Gender and Ethnicity </oddHeader>
    <oddFooter>&amp;L&amp;"-,Bold"Office of Institutional Research, UMass Boston</oddFooter>
  </headerFooter>
  <rowBreaks count="3" manualBreakCount="3">
    <brk id="57" max="15" man="1"/>
    <brk id="101" max="15" man="1"/>
    <brk id="147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10"/>
  <sheetViews>
    <sheetView zoomScaleNormal="100" workbookViewId="0">
      <selection activeCell="J218" sqref="J218"/>
    </sheetView>
  </sheetViews>
  <sheetFormatPr defaultColWidth="8.83984375" defaultRowHeight="14.4" x14ac:dyDescent="0.55000000000000004"/>
  <cols>
    <col min="1" max="1" width="57.15625" customWidth="1"/>
    <col min="2" max="2" width="6.26171875" customWidth="1"/>
    <col min="3" max="3" width="6.15625" style="60" customWidth="1"/>
    <col min="4" max="4" width="8.26171875" style="60" customWidth="1"/>
    <col min="6" max="6" width="9.15625" style="60"/>
    <col min="7" max="7" width="7.15625" style="60" customWidth="1"/>
    <col min="8" max="10" width="9.15625" style="60"/>
    <col min="11" max="11" width="6.68359375" style="60" customWidth="1"/>
    <col min="12" max="12" width="9.15625" style="60"/>
    <col min="13" max="13" width="6.41796875" style="60" customWidth="1"/>
    <col min="14" max="14" width="9.15625" style="73"/>
    <col min="15" max="15" width="9.15625" style="60"/>
    <col min="16" max="16" width="9.83984375" style="60" customWidth="1"/>
  </cols>
  <sheetData>
    <row r="1" spans="1:16" ht="18.3" x14ac:dyDescent="0.7">
      <c r="A1" s="52" t="s">
        <v>297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70"/>
      <c r="O1" s="41"/>
      <c r="P1" s="41"/>
    </row>
    <row r="2" spans="1:16" ht="57.9" thickBot="1" x14ac:dyDescent="0.6">
      <c r="A2" s="54"/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11</v>
      </c>
      <c r="L2" s="50" t="s">
        <v>12</v>
      </c>
      <c r="M2" s="50" t="s">
        <v>13</v>
      </c>
      <c r="N2" s="71" t="s">
        <v>14</v>
      </c>
      <c r="O2" s="50" t="s">
        <v>15</v>
      </c>
      <c r="P2" s="50" t="s">
        <v>16</v>
      </c>
    </row>
    <row r="3" spans="1:16" ht="18.3" x14ac:dyDescent="0.55000000000000004">
      <c r="A3" s="5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72"/>
      <c r="O3" s="16"/>
      <c r="P3" s="16"/>
    </row>
    <row r="4" spans="1:16" x14ac:dyDescent="0.55000000000000004">
      <c r="A4" s="5" t="s">
        <v>18</v>
      </c>
      <c r="B4" s="13">
        <f>C4+D4</f>
        <v>0</v>
      </c>
      <c r="C4" s="61"/>
      <c r="D4" s="61"/>
      <c r="E4" s="9" t="e">
        <f>D4/B4</f>
        <v>#DIV/0!</v>
      </c>
      <c r="F4" s="61">
        <v>0</v>
      </c>
      <c r="G4" s="61">
        <v>3</v>
      </c>
      <c r="H4" s="61">
        <v>1</v>
      </c>
      <c r="I4" s="61">
        <v>0</v>
      </c>
      <c r="J4" s="61">
        <v>0</v>
      </c>
      <c r="K4" s="13">
        <v>2</v>
      </c>
      <c r="L4" s="13">
        <f>SUM(F4:K4)</f>
        <v>6</v>
      </c>
      <c r="M4" s="13">
        <v>6</v>
      </c>
      <c r="N4" s="66">
        <f>L4/(L4+M4)</f>
        <v>0.5</v>
      </c>
      <c r="O4" s="13">
        <v>0</v>
      </c>
      <c r="P4" s="13">
        <v>2</v>
      </c>
    </row>
    <row r="5" spans="1:16" x14ac:dyDescent="0.55000000000000004">
      <c r="A5" s="5" t="s">
        <v>290</v>
      </c>
      <c r="B5" s="13">
        <f>C5+D5</f>
        <v>0</v>
      </c>
      <c r="C5" s="14"/>
      <c r="D5" s="13"/>
      <c r="E5" s="9" t="e">
        <f>D5/B5</f>
        <v>#DIV/0!</v>
      </c>
      <c r="F5" s="14">
        <v>0</v>
      </c>
      <c r="G5" s="14">
        <v>0</v>
      </c>
      <c r="H5" s="13">
        <v>0</v>
      </c>
      <c r="I5" s="13">
        <v>0</v>
      </c>
      <c r="J5" s="13">
        <v>0</v>
      </c>
      <c r="K5" s="13">
        <v>0</v>
      </c>
      <c r="L5" s="13">
        <f t="shared" ref="L5:L7" si="0">SUM(F5:K5)</f>
        <v>0</v>
      </c>
      <c r="M5" s="13">
        <v>1</v>
      </c>
      <c r="N5" s="66">
        <f t="shared" ref="N5" si="1">L5/(L5+M5)</f>
        <v>0</v>
      </c>
      <c r="O5" s="13">
        <v>1</v>
      </c>
      <c r="P5" s="13">
        <v>0</v>
      </c>
    </row>
    <row r="6" spans="1:16" x14ac:dyDescent="0.55000000000000004">
      <c r="A6" s="5" t="s">
        <v>291</v>
      </c>
      <c r="B6" s="13">
        <f>C6+D6</f>
        <v>0</v>
      </c>
      <c r="C6" s="14"/>
      <c r="D6" s="13"/>
      <c r="E6" s="9" t="e">
        <f>D6/B6</f>
        <v>#DIV/0!</v>
      </c>
      <c r="F6" s="14">
        <v>0</v>
      </c>
      <c r="G6" s="14">
        <v>0</v>
      </c>
      <c r="H6" s="13">
        <v>0</v>
      </c>
      <c r="I6" s="13">
        <v>0</v>
      </c>
      <c r="J6" s="13">
        <v>1</v>
      </c>
      <c r="K6" s="13">
        <v>0</v>
      </c>
      <c r="L6" s="13">
        <f t="shared" si="0"/>
        <v>1</v>
      </c>
      <c r="M6" s="13">
        <v>2</v>
      </c>
      <c r="N6" s="66">
        <f>L6/(L6+M6)</f>
        <v>0.33333333333333331</v>
      </c>
      <c r="O6" s="13">
        <v>0</v>
      </c>
      <c r="P6" s="13">
        <v>0</v>
      </c>
    </row>
    <row r="7" spans="1:16" x14ac:dyDescent="0.55000000000000004">
      <c r="A7" s="46" t="s">
        <v>22</v>
      </c>
      <c r="B7" s="24">
        <f>SUM(C7:D7)</f>
        <v>0</v>
      </c>
      <c r="C7" s="24">
        <f>SUM(C4:C6)</f>
        <v>0</v>
      </c>
      <c r="D7" s="24">
        <f>SUM(D4:D6)</f>
        <v>0</v>
      </c>
      <c r="E7" s="35" t="e">
        <f t="shared" ref="E7:E80" si="2">D7/B7</f>
        <v>#DIV/0!</v>
      </c>
      <c r="F7" s="24">
        <f t="shared" ref="F7:K7" si="3">SUM(F4:F6)</f>
        <v>0</v>
      </c>
      <c r="G7" s="24">
        <f t="shared" si="3"/>
        <v>3</v>
      </c>
      <c r="H7" s="24">
        <f t="shared" si="3"/>
        <v>1</v>
      </c>
      <c r="I7" s="24">
        <f t="shared" si="3"/>
        <v>0</v>
      </c>
      <c r="J7" s="24">
        <f t="shared" si="3"/>
        <v>1</v>
      </c>
      <c r="K7" s="24">
        <f t="shared" si="3"/>
        <v>2</v>
      </c>
      <c r="L7" s="24">
        <f t="shared" si="0"/>
        <v>7</v>
      </c>
      <c r="M7" s="24">
        <f>SUM(M4:M6)</f>
        <v>9</v>
      </c>
      <c r="N7" s="67">
        <f>L7/(L7+M7)</f>
        <v>0.4375</v>
      </c>
      <c r="O7" s="24">
        <f>SUM(O4:O6)</f>
        <v>1</v>
      </c>
      <c r="P7" s="24">
        <f>SUM(P4:P6)</f>
        <v>2</v>
      </c>
    </row>
    <row r="8" spans="1:16" x14ac:dyDescent="0.55000000000000004">
      <c r="A8" s="5" t="s">
        <v>23</v>
      </c>
      <c r="B8" s="13">
        <f>C8+D8</f>
        <v>7</v>
      </c>
      <c r="C8" s="61">
        <v>1</v>
      </c>
      <c r="D8" s="61">
        <v>6</v>
      </c>
      <c r="E8" s="9">
        <f>D8/B8</f>
        <v>0.8571428571428571</v>
      </c>
      <c r="F8" s="61">
        <v>0</v>
      </c>
      <c r="G8" s="61">
        <v>0</v>
      </c>
      <c r="H8" s="61">
        <v>1</v>
      </c>
      <c r="I8" s="61">
        <v>0</v>
      </c>
      <c r="J8" s="61">
        <v>0</v>
      </c>
      <c r="K8" s="13">
        <v>1</v>
      </c>
      <c r="L8" s="13">
        <f>SUM(F8:K8)</f>
        <v>2</v>
      </c>
      <c r="M8" s="13">
        <v>4</v>
      </c>
      <c r="N8" s="66">
        <f>L8/(L8+M8)</f>
        <v>0.33333333333333331</v>
      </c>
      <c r="O8" s="61">
        <v>0</v>
      </c>
      <c r="P8" s="61">
        <v>1</v>
      </c>
    </row>
    <row r="9" spans="1:16" x14ac:dyDescent="0.55000000000000004">
      <c r="A9" s="5" t="s">
        <v>24</v>
      </c>
      <c r="B9" s="13">
        <f t="shared" ref="B9:B26" si="4">C9+D9</f>
        <v>9</v>
      </c>
      <c r="C9" s="61">
        <v>5</v>
      </c>
      <c r="D9" s="61">
        <v>4</v>
      </c>
      <c r="E9" s="9">
        <f t="shared" si="2"/>
        <v>0.44444444444444442</v>
      </c>
      <c r="F9" s="61">
        <v>0</v>
      </c>
      <c r="G9" s="61">
        <v>0</v>
      </c>
      <c r="H9" s="61">
        <v>0</v>
      </c>
      <c r="I9" s="61">
        <v>0</v>
      </c>
      <c r="J9" s="61">
        <v>2</v>
      </c>
      <c r="K9" s="13">
        <v>0</v>
      </c>
      <c r="L9" s="13">
        <f t="shared" ref="L9:L26" si="5">SUM(F9:K9)</f>
        <v>2</v>
      </c>
      <c r="M9" s="13">
        <v>4</v>
      </c>
      <c r="N9" s="66">
        <f t="shared" ref="N9:N73" si="6">L9/(L9+M9)</f>
        <v>0.33333333333333331</v>
      </c>
      <c r="O9" s="61">
        <v>3</v>
      </c>
      <c r="P9" s="61">
        <v>0</v>
      </c>
    </row>
    <row r="10" spans="1:16" x14ac:dyDescent="0.55000000000000004">
      <c r="A10" s="5" t="s">
        <v>25</v>
      </c>
      <c r="B10" s="13">
        <f t="shared" si="4"/>
        <v>29</v>
      </c>
      <c r="C10" s="61">
        <v>9</v>
      </c>
      <c r="D10" s="61">
        <v>20</v>
      </c>
      <c r="E10" s="9">
        <f t="shared" si="2"/>
        <v>0.68965517241379315</v>
      </c>
      <c r="F10" s="61">
        <v>0</v>
      </c>
      <c r="G10" s="61">
        <v>0</v>
      </c>
      <c r="H10" s="61">
        <v>0</v>
      </c>
      <c r="I10" s="61">
        <v>0</v>
      </c>
      <c r="J10" s="61">
        <v>3</v>
      </c>
      <c r="K10" s="13">
        <v>1</v>
      </c>
      <c r="L10" s="13">
        <f t="shared" si="5"/>
        <v>4</v>
      </c>
      <c r="M10" s="13">
        <v>23</v>
      </c>
      <c r="N10" s="66">
        <f t="shared" si="6"/>
        <v>0.14814814814814814</v>
      </c>
      <c r="O10" s="61">
        <v>0</v>
      </c>
      <c r="P10" s="61">
        <v>2</v>
      </c>
    </row>
    <row r="11" spans="1:16" x14ac:dyDescent="0.55000000000000004">
      <c r="A11" s="5" t="s">
        <v>26</v>
      </c>
      <c r="B11" s="13">
        <f t="shared" si="4"/>
        <v>13</v>
      </c>
      <c r="C11" s="61">
        <v>5</v>
      </c>
      <c r="D11" s="61">
        <v>8</v>
      </c>
      <c r="E11" s="9">
        <f t="shared" si="2"/>
        <v>0.61538461538461542</v>
      </c>
      <c r="F11" s="61">
        <v>0</v>
      </c>
      <c r="G11" s="61">
        <v>0</v>
      </c>
      <c r="H11" s="61">
        <v>1</v>
      </c>
      <c r="I11" s="61">
        <v>0</v>
      </c>
      <c r="J11" s="61">
        <v>3</v>
      </c>
      <c r="K11" s="13">
        <v>1</v>
      </c>
      <c r="L11" s="13">
        <f t="shared" si="5"/>
        <v>5</v>
      </c>
      <c r="M11" s="13">
        <v>8</v>
      </c>
      <c r="N11" s="66">
        <f t="shared" si="6"/>
        <v>0.38461538461538464</v>
      </c>
      <c r="O11" s="61">
        <v>0</v>
      </c>
      <c r="P11" s="61">
        <v>0</v>
      </c>
    </row>
    <row r="12" spans="1:16" x14ac:dyDescent="0.55000000000000004">
      <c r="A12" s="5" t="s">
        <v>27</v>
      </c>
      <c r="B12" s="13">
        <f>C12+D12</f>
        <v>7</v>
      </c>
      <c r="C12" s="59">
        <v>0</v>
      </c>
      <c r="D12" s="59">
        <v>7</v>
      </c>
      <c r="E12" s="9">
        <f t="shared" si="2"/>
        <v>1</v>
      </c>
      <c r="F12" s="59">
        <v>0</v>
      </c>
      <c r="G12" s="59">
        <v>1</v>
      </c>
      <c r="H12" s="59">
        <v>0</v>
      </c>
      <c r="I12" s="59">
        <v>0</v>
      </c>
      <c r="J12" s="59">
        <v>0</v>
      </c>
      <c r="K12" s="13">
        <v>1</v>
      </c>
      <c r="L12" s="13">
        <f t="shared" si="5"/>
        <v>2</v>
      </c>
      <c r="M12" s="13">
        <v>5</v>
      </c>
      <c r="N12" s="66">
        <f t="shared" si="6"/>
        <v>0.2857142857142857</v>
      </c>
      <c r="O12" s="13">
        <v>0</v>
      </c>
      <c r="P12" s="13">
        <v>0</v>
      </c>
    </row>
    <row r="13" spans="1:16" x14ac:dyDescent="0.55000000000000004">
      <c r="A13" s="5" t="s">
        <v>29</v>
      </c>
      <c r="B13" s="13">
        <f t="shared" si="4"/>
        <v>8</v>
      </c>
      <c r="C13" s="59">
        <v>1</v>
      </c>
      <c r="D13" s="59">
        <v>7</v>
      </c>
      <c r="E13" s="9">
        <f t="shared" si="2"/>
        <v>0.875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13">
        <v>1</v>
      </c>
      <c r="L13" s="13">
        <f t="shared" si="5"/>
        <v>1</v>
      </c>
      <c r="M13" s="13">
        <v>7</v>
      </c>
      <c r="N13" s="66">
        <f t="shared" si="6"/>
        <v>0.125</v>
      </c>
      <c r="O13" s="13">
        <v>0</v>
      </c>
      <c r="P13" s="13">
        <v>0</v>
      </c>
    </row>
    <row r="14" spans="1:16" x14ac:dyDescent="0.55000000000000004">
      <c r="A14" s="5" t="s">
        <v>32</v>
      </c>
      <c r="B14" s="13">
        <f t="shared" si="4"/>
        <v>15</v>
      </c>
      <c r="C14" s="59">
        <v>6</v>
      </c>
      <c r="D14" s="59">
        <v>9</v>
      </c>
      <c r="E14" s="9">
        <f t="shared" si="2"/>
        <v>0.6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13">
        <v>0</v>
      </c>
      <c r="L14" s="13">
        <f t="shared" si="5"/>
        <v>0</v>
      </c>
      <c r="M14" s="13">
        <v>14</v>
      </c>
      <c r="N14" s="66">
        <f t="shared" si="6"/>
        <v>0</v>
      </c>
      <c r="O14" s="13">
        <v>0</v>
      </c>
      <c r="P14" s="13">
        <v>1</v>
      </c>
    </row>
    <row r="15" spans="1:16" x14ac:dyDescent="0.55000000000000004">
      <c r="A15" s="5" t="s">
        <v>33</v>
      </c>
      <c r="B15" s="13">
        <f t="shared" si="4"/>
        <v>11</v>
      </c>
      <c r="C15" s="59">
        <v>1</v>
      </c>
      <c r="D15" s="59">
        <v>10</v>
      </c>
      <c r="E15" s="9">
        <f t="shared" si="2"/>
        <v>0.90909090909090906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13">
        <v>1</v>
      </c>
      <c r="L15" s="13">
        <f t="shared" si="5"/>
        <v>1</v>
      </c>
      <c r="M15" s="13">
        <v>10</v>
      </c>
      <c r="N15" s="66">
        <f t="shared" si="6"/>
        <v>9.0909090909090912E-2</v>
      </c>
      <c r="O15" s="13">
        <v>0</v>
      </c>
      <c r="P15" s="13">
        <v>0</v>
      </c>
    </row>
    <row r="16" spans="1:16" x14ac:dyDescent="0.55000000000000004">
      <c r="A16" s="17" t="s">
        <v>34</v>
      </c>
      <c r="B16" s="13">
        <f t="shared" si="4"/>
        <v>24</v>
      </c>
      <c r="C16" s="59">
        <v>12</v>
      </c>
      <c r="D16" s="59">
        <v>12</v>
      </c>
      <c r="E16" s="9">
        <f t="shared" si="2"/>
        <v>0.5</v>
      </c>
      <c r="F16" s="59">
        <v>0</v>
      </c>
      <c r="G16" s="59">
        <v>0</v>
      </c>
      <c r="H16" s="59">
        <v>0</v>
      </c>
      <c r="I16" s="59">
        <v>0</v>
      </c>
      <c r="J16" s="59">
        <v>2</v>
      </c>
      <c r="K16" s="13">
        <v>0</v>
      </c>
      <c r="L16" s="13">
        <f t="shared" si="5"/>
        <v>2</v>
      </c>
      <c r="M16" s="13">
        <v>22</v>
      </c>
      <c r="N16" s="66">
        <f t="shared" si="6"/>
        <v>8.3333333333333329E-2</v>
      </c>
      <c r="O16" s="13">
        <v>0</v>
      </c>
      <c r="P16" s="13">
        <v>0</v>
      </c>
    </row>
    <row r="17" spans="1:16" x14ac:dyDescent="0.55000000000000004">
      <c r="A17" s="18" t="s">
        <v>35</v>
      </c>
      <c r="B17" s="13">
        <f t="shared" si="4"/>
        <v>4</v>
      </c>
      <c r="C17" s="20">
        <v>1</v>
      </c>
      <c r="D17" s="19">
        <v>3</v>
      </c>
      <c r="E17" s="9">
        <f t="shared" si="2"/>
        <v>0.75</v>
      </c>
      <c r="F17" s="20">
        <v>0</v>
      </c>
      <c r="G17" s="20">
        <v>0</v>
      </c>
      <c r="H17" s="19">
        <v>0</v>
      </c>
      <c r="I17" s="19">
        <v>0</v>
      </c>
      <c r="J17" s="19">
        <v>0</v>
      </c>
      <c r="K17" s="19">
        <v>0</v>
      </c>
      <c r="L17" s="13">
        <f t="shared" si="5"/>
        <v>0</v>
      </c>
      <c r="M17" s="19">
        <v>4</v>
      </c>
      <c r="N17" s="66">
        <f t="shared" si="6"/>
        <v>0</v>
      </c>
      <c r="O17" s="19">
        <v>0</v>
      </c>
      <c r="P17" s="19">
        <v>0</v>
      </c>
    </row>
    <row r="18" spans="1:16" x14ac:dyDescent="0.55000000000000004">
      <c r="A18" s="18" t="s">
        <v>36</v>
      </c>
      <c r="B18" s="13">
        <f t="shared" si="4"/>
        <v>11</v>
      </c>
      <c r="C18" s="20">
        <v>7</v>
      </c>
      <c r="D18" s="19">
        <v>4</v>
      </c>
      <c r="E18" s="9">
        <f t="shared" si="2"/>
        <v>0.36363636363636365</v>
      </c>
      <c r="F18" s="20">
        <v>0</v>
      </c>
      <c r="G18" s="20">
        <v>0</v>
      </c>
      <c r="H18" s="19">
        <v>0</v>
      </c>
      <c r="I18" s="19">
        <v>0</v>
      </c>
      <c r="J18" s="19">
        <v>0</v>
      </c>
      <c r="K18" s="19">
        <v>0</v>
      </c>
      <c r="L18" s="13">
        <f t="shared" si="5"/>
        <v>0</v>
      </c>
      <c r="M18" s="19">
        <v>11</v>
      </c>
      <c r="N18" s="66">
        <f t="shared" si="6"/>
        <v>0</v>
      </c>
      <c r="O18" s="19">
        <v>0</v>
      </c>
      <c r="P18" s="19">
        <v>0</v>
      </c>
    </row>
    <row r="19" spans="1:16" x14ac:dyDescent="0.55000000000000004">
      <c r="A19" s="18" t="s">
        <v>37</v>
      </c>
      <c r="B19" s="13">
        <f t="shared" si="4"/>
        <v>6</v>
      </c>
      <c r="C19" s="20">
        <v>2</v>
      </c>
      <c r="D19" s="19">
        <v>4</v>
      </c>
      <c r="E19" s="9">
        <f t="shared" si="2"/>
        <v>0.66666666666666663</v>
      </c>
      <c r="F19" s="20">
        <v>0</v>
      </c>
      <c r="G19" s="20">
        <v>0</v>
      </c>
      <c r="H19" s="19">
        <v>0</v>
      </c>
      <c r="I19" s="19">
        <v>0</v>
      </c>
      <c r="J19" s="19">
        <v>1</v>
      </c>
      <c r="K19" s="19">
        <v>0</v>
      </c>
      <c r="L19" s="13">
        <f t="shared" si="5"/>
        <v>1</v>
      </c>
      <c r="M19" s="19">
        <v>5</v>
      </c>
      <c r="N19" s="66">
        <f t="shared" si="6"/>
        <v>0.16666666666666666</v>
      </c>
      <c r="O19" s="19">
        <v>0</v>
      </c>
      <c r="P19" s="19">
        <v>0</v>
      </c>
    </row>
    <row r="20" spans="1:16" x14ac:dyDescent="0.55000000000000004">
      <c r="A20" s="18" t="s">
        <v>230</v>
      </c>
      <c r="B20" s="13">
        <f t="shared" si="4"/>
        <v>2</v>
      </c>
      <c r="C20" s="20">
        <v>1</v>
      </c>
      <c r="D20" s="19">
        <v>1</v>
      </c>
      <c r="E20" s="9">
        <f t="shared" si="2"/>
        <v>0.5</v>
      </c>
      <c r="F20" s="20">
        <v>0</v>
      </c>
      <c r="G20" s="20">
        <v>0</v>
      </c>
      <c r="H20" s="19">
        <v>0</v>
      </c>
      <c r="I20" s="19">
        <v>0</v>
      </c>
      <c r="J20" s="19">
        <v>1</v>
      </c>
      <c r="K20" s="19">
        <v>0</v>
      </c>
      <c r="L20" s="13">
        <f t="shared" si="5"/>
        <v>1</v>
      </c>
      <c r="M20" s="19">
        <v>1</v>
      </c>
      <c r="N20" s="66">
        <f t="shared" si="6"/>
        <v>0.5</v>
      </c>
      <c r="O20" s="19">
        <v>0</v>
      </c>
      <c r="P20" s="19">
        <v>0</v>
      </c>
    </row>
    <row r="21" spans="1:16" x14ac:dyDescent="0.55000000000000004">
      <c r="A21" s="5" t="s">
        <v>231</v>
      </c>
      <c r="B21" s="13">
        <f t="shared" si="4"/>
        <v>1</v>
      </c>
      <c r="C21" s="61">
        <v>0</v>
      </c>
      <c r="D21" s="61">
        <v>1</v>
      </c>
      <c r="E21" s="9">
        <f>D21/B21</f>
        <v>1</v>
      </c>
      <c r="F21" s="61">
        <v>0</v>
      </c>
      <c r="G21" s="61">
        <v>0</v>
      </c>
      <c r="H21" s="61">
        <v>1</v>
      </c>
      <c r="I21" s="61">
        <v>0</v>
      </c>
      <c r="J21" s="61">
        <v>0</v>
      </c>
      <c r="K21" s="13">
        <v>0</v>
      </c>
      <c r="L21" s="13">
        <f t="shared" si="5"/>
        <v>1</v>
      </c>
      <c r="M21" s="13">
        <v>0</v>
      </c>
      <c r="N21" s="66">
        <f>L21/(L21+M21)</f>
        <v>1</v>
      </c>
      <c r="O21" s="13">
        <v>0</v>
      </c>
      <c r="P21" s="13">
        <v>0</v>
      </c>
    </row>
    <row r="22" spans="1:16" x14ac:dyDescent="0.55000000000000004">
      <c r="A22" s="5" t="s">
        <v>40</v>
      </c>
      <c r="B22" s="13">
        <f t="shared" si="4"/>
        <v>3</v>
      </c>
      <c r="C22" s="61">
        <v>1</v>
      </c>
      <c r="D22" s="61">
        <v>2</v>
      </c>
      <c r="E22" s="9">
        <f t="shared" si="2"/>
        <v>0.66666666666666663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21">
        <v>0</v>
      </c>
      <c r="L22" s="13">
        <f t="shared" si="5"/>
        <v>0</v>
      </c>
      <c r="M22" s="21">
        <v>1</v>
      </c>
      <c r="N22" s="66">
        <f t="shared" si="6"/>
        <v>0</v>
      </c>
      <c r="O22" s="21">
        <v>0</v>
      </c>
      <c r="P22" s="21">
        <v>2</v>
      </c>
    </row>
    <row r="23" spans="1:16" x14ac:dyDescent="0.55000000000000004">
      <c r="A23" s="18" t="s">
        <v>41</v>
      </c>
      <c r="B23" s="13">
        <f t="shared" si="4"/>
        <v>1</v>
      </c>
      <c r="C23" s="20">
        <v>0</v>
      </c>
      <c r="D23" s="19">
        <v>1</v>
      </c>
      <c r="E23" s="9">
        <f t="shared" si="2"/>
        <v>1</v>
      </c>
      <c r="F23" s="20">
        <v>0</v>
      </c>
      <c r="G23" s="20">
        <v>0</v>
      </c>
      <c r="H23" s="19">
        <v>0</v>
      </c>
      <c r="I23" s="19">
        <v>0</v>
      </c>
      <c r="J23" s="19">
        <v>0</v>
      </c>
      <c r="K23" s="19">
        <v>0</v>
      </c>
      <c r="L23" s="13">
        <f t="shared" si="5"/>
        <v>0</v>
      </c>
      <c r="M23" s="19">
        <v>0</v>
      </c>
      <c r="N23" s="66" t="e">
        <f t="shared" si="6"/>
        <v>#DIV/0!</v>
      </c>
      <c r="O23" s="19">
        <v>0</v>
      </c>
      <c r="P23" s="19">
        <v>1</v>
      </c>
    </row>
    <row r="24" spans="1:16" x14ac:dyDescent="0.55000000000000004">
      <c r="A24" s="18" t="s">
        <v>43</v>
      </c>
      <c r="B24" s="13">
        <f t="shared" si="4"/>
        <v>1</v>
      </c>
      <c r="C24" s="20">
        <v>0</v>
      </c>
      <c r="D24" s="19">
        <v>1</v>
      </c>
      <c r="E24" s="9">
        <f>D24/B24</f>
        <v>1</v>
      </c>
      <c r="F24" s="20">
        <v>0</v>
      </c>
      <c r="G24" s="20">
        <v>0</v>
      </c>
      <c r="H24" s="19">
        <v>0</v>
      </c>
      <c r="I24" s="19">
        <v>0</v>
      </c>
      <c r="J24" s="19">
        <v>0</v>
      </c>
      <c r="K24" s="19">
        <v>0</v>
      </c>
      <c r="L24" s="13">
        <f t="shared" si="5"/>
        <v>0</v>
      </c>
      <c r="M24" s="19">
        <v>1</v>
      </c>
      <c r="N24" s="66">
        <f t="shared" si="6"/>
        <v>0</v>
      </c>
      <c r="O24" s="19">
        <v>0</v>
      </c>
      <c r="P24" s="19">
        <v>0</v>
      </c>
    </row>
    <row r="25" spans="1:16" x14ac:dyDescent="0.55000000000000004">
      <c r="A25" s="18" t="s">
        <v>44</v>
      </c>
      <c r="B25" s="13">
        <f t="shared" si="4"/>
        <v>1</v>
      </c>
      <c r="C25" s="20">
        <v>1</v>
      </c>
      <c r="D25" s="19">
        <v>0</v>
      </c>
      <c r="E25" s="9">
        <f t="shared" si="2"/>
        <v>0</v>
      </c>
      <c r="F25" s="20">
        <v>0</v>
      </c>
      <c r="G25" s="20">
        <v>0</v>
      </c>
      <c r="H25" s="19">
        <v>0</v>
      </c>
      <c r="I25" s="19">
        <v>0</v>
      </c>
      <c r="J25" s="19">
        <v>0</v>
      </c>
      <c r="K25" s="19">
        <v>0</v>
      </c>
      <c r="L25" s="13">
        <f t="shared" si="5"/>
        <v>0</v>
      </c>
      <c r="M25" s="19">
        <v>0</v>
      </c>
      <c r="N25" s="66" t="e">
        <f t="shared" si="6"/>
        <v>#DIV/0!</v>
      </c>
      <c r="O25" s="19">
        <v>0</v>
      </c>
      <c r="P25" s="19">
        <v>1</v>
      </c>
    </row>
    <row r="26" spans="1:16" x14ac:dyDescent="0.55000000000000004">
      <c r="A26" s="5" t="s">
        <v>232</v>
      </c>
      <c r="B26" s="13">
        <f t="shared" si="4"/>
        <v>11</v>
      </c>
      <c r="C26" s="13">
        <v>3</v>
      </c>
      <c r="D26" s="13">
        <v>8</v>
      </c>
      <c r="E26" s="9">
        <f t="shared" si="2"/>
        <v>0.72727272727272729</v>
      </c>
      <c r="F26" s="13">
        <v>0</v>
      </c>
      <c r="G26" s="13">
        <v>0</v>
      </c>
      <c r="H26" s="13">
        <v>0</v>
      </c>
      <c r="I26" s="13">
        <v>0</v>
      </c>
      <c r="J26" s="13">
        <v>4</v>
      </c>
      <c r="K26" s="13">
        <v>2</v>
      </c>
      <c r="L26" s="13">
        <f t="shared" si="5"/>
        <v>6</v>
      </c>
      <c r="M26" s="13">
        <v>2</v>
      </c>
      <c r="N26" s="66">
        <f t="shared" si="6"/>
        <v>0.75</v>
      </c>
      <c r="O26" s="13">
        <v>2</v>
      </c>
      <c r="P26" s="13">
        <v>1</v>
      </c>
    </row>
    <row r="27" spans="1:16" x14ac:dyDescent="0.55000000000000004">
      <c r="A27" s="46" t="s">
        <v>46</v>
      </c>
      <c r="B27" s="24">
        <f>C27+D27</f>
        <v>138</v>
      </c>
      <c r="C27" s="24">
        <f>SUM(C8:C16)+C21+C22+C26</f>
        <v>44</v>
      </c>
      <c r="D27" s="24">
        <f>SUM(D8:D16)+D21+D22+D26</f>
        <v>94</v>
      </c>
      <c r="E27" s="35">
        <f>D27/B27</f>
        <v>0.6811594202898551</v>
      </c>
      <c r="F27" s="24">
        <f>SUM(F8:F16)+F21+F22</f>
        <v>0</v>
      </c>
      <c r="G27" s="24">
        <f>SUM(G8:G16)+G21+G22+G26</f>
        <v>1</v>
      </c>
      <c r="H27" s="24">
        <f t="shared" ref="H27:K27" si="7">SUM(H8:H16)+H21+H22+H26</f>
        <v>3</v>
      </c>
      <c r="I27" s="24">
        <f t="shared" si="7"/>
        <v>0</v>
      </c>
      <c r="J27" s="24">
        <f t="shared" si="7"/>
        <v>14</v>
      </c>
      <c r="K27" s="24">
        <f t="shared" si="7"/>
        <v>8</v>
      </c>
      <c r="L27" s="24">
        <f>SUM(F27:K27)</f>
        <v>26</v>
      </c>
      <c r="M27" s="24">
        <f>SUM(M8:M16)+M21+M22+M26</f>
        <v>100</v>
      </c>
      <c r="N27" s="67">
        <f t="shared" si="6"/>
        <v>0.20634920634920634</v>
      </c>
      <c r="O27" s="24">
        <f>SUM(O8:O16)+O21+O22+O26</f>
        <v>5</v>
      </c>
      <c r="P27" s="24">
        <f>SUM(P8:P16)+P21+P22+P26</f>
        <v>7</v>
      </c>
    </row>
    <row r="28" spans="1:16" x14ac:dyDescent="0.55000000000000004">
      <c r="A28" s="5" t="s">
        <v>298</v>
      </c>
      <c r="B28" s="13">
        <f t="shared" ref="B28:B72" si="8">C28+D28</f>
        <v>1</v>
      </c>
      <c r="C28" s="13">
        <v>1</v>
      </c>
      <c r="D28" s="13">
        <v>0</v>
      </c>
      <c r="E28" s="9">
        <f t="shared" si="2"/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f>F28+G28+H28+I28+J28+K28</f>
        <v>0</v>
      </c>
      <c r="M28" s="13">
        <v>1</v>
      </c>
      <c r="N28" s="66">
        <f>L28/(L28+M28)</f>
        <v>0</v>
      </c>
      <c r="O28" s="13">
        <v>0</v>
      </c>
      <c r="P28" s="13">
        <v>0</v>
      </c>
    </row>
    <row r="29" spans="1:16" x14ac:dyDescent="0.55000000000000004">
      <c r="A29" s="5" t="s">
        <v>47</v>
      </c>
      <c r="B29" s="13">
        <f t="shared" si="8"/>
        <v>1</v>
      </c>
      <c r="C29" s="61">
        <v>0</v>
      </c>
      <c r="D29" s="61">
        <v>1</v>
      </c>
      <c r="E29" s="9">
        <f t="shared" si="2"/>
        <v>1</v>
      </c>
      <c r="F29" s="61">
        <v>0</v>
      </c>
      <c r="G29" s="61">
        <v>0</v>
      </c>
      <c r="H29" s="61">
        <v>0</v>
      </c>
      <c r="I29" s="61">
        <v>0</v>
      </c>
      <c r="J29" s="61">
        <v>1</v>
      </c>
      <c r="K29" s="13">
        <v>0</v>
      </c>
      <c r="L29" s="13">
        <f>F29+G29+H29+I29+J29+K29</f>
        <v>1</v>
      </c>
      <c r="M29" s="13">
        <v>0</v>
      </c>
      <c r="N29" s="66">
        <f>L29/(L29+M29)</f>
        <v>1</v>
      </c>
      <c r="O29" s="13">
        <v>0</v>
      </c>
      <c r="P29" s="13">
        <v>0</v>
      </c>
    </row>
    <row r="30" spans="1:16" x14ac:dyDescent="0.55000000000000004">
      <c r="A30" s="5" t="s">
        <v>49</v>
      </c>
      <c r="B30" s="13">
        <f t="shared" si="8"/>
        <v>3</v>
      </c>
      <c r="C30" s="61">
        <v>1</v>
      </c>
      <c r="D30" s="61">
        <v>2</v>
      </c>
      <c r="E30" s="9">
        <f>D30/B30</f>
        <v>0.66666666666666663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13">
        <v>0</v>
      </c>
      <c r="L30" s="13">
        <f>F30+G30+H30+I30+J30+K30</f>
        <v>0</v>
      </c>
      <c r="M30" s="13">
        <v>3</v>
      </c>
      <c r="N30" s="66">
        <f>L30/(L30+M30)</f>
        <v>0</v>
      </c>
      <c r="O30" s="13">
        <v>0</v>
      </c>
      <c r="P30" s="13">
        <v>0</v>
      </c>
    </row>
    <row r="31" spans="1:16" x14ac:dyDescent="0.55000000000000004">
      <c r="A31" s="5" t="s">
        <v>234</v>
      </c>
      <c r="B31" s="13">
        <f t="shared" si="8"/>
        <v>1</v>
      </c>
      <c r="C31" s="61">
        <v>0</v>
      </c>
      <c r="D31" s="61">
        <v>1</v>
      </c>
      <c r="E31" s="9">
        <f>D31/B31</f>
        <v>1</v>
      </c>
      <c r="F31" s="61">
        <v>0</v>
      </c>
      <c r="G31" s="61">
        <v>0</v>
      </c>
      <c r="H31" s="61">
        <v>0</v>
      </c>
      <c r="I31" s="61">
        <v>0</v>
      </c>
      <c r="J31" s="61">
        <v>1</v>
      </c>
      <c r="K31" s="13">
        <v>0</v>
      </c>
      <c r="L31" s="13">
        <f>F31+G31+H31+I31+J31+K31</f>
        <v>1</v>
      </c>
      <c r="M31" s="13">
        <v>0</v>
      </c>
      <c r="N31" s="66">
        <f>L31/(L31+M31)</f>
        <v>1</v>
      </c>
      <c r="O31" s="13">
        <v>0</v>
      </c>
      <c r="P31" s="13">
        <v>0</v>
      </c>
    </row>
    <row r="32" spans="1:16" x14ac:dyDescent="0.55000000000000004">
      <c r="A32" s="42" t="s">
        <v>50</v>
      </c>
      <c r="B32" s="26">
        <f t="shared" si="8"/>
        <v>6</v>
      </c>
      <c r="C32" s="26">
        <f>C28+C29+C30+C31</f>
        <v>2</v>
      </c>
      <c r="D32" s="26">
        <f>D28+D29+D30+D31</f>
        <v>4</v>
      </c>
      <c r="E32" s="27">
        <f>D32/B32</f>
        <v>0.66666666666666663</v>
      </c>
      <c r="F32" s="26">
        <f>F28+F29+F30+F31</f>
        <v>0</v>
      </c>
      <c r="G32" s="26">
        <f t="shared" ref="G32:K32" si="9">G28+G29+G30+G31</f>
        <v>0</v>
      </c>
      <c r="H32" s="26">
        <f t="shared" si="9"/>
        <v>0</v>
      </c>
      <c r="I32" s="26">
        <f t="shared" si="9"/>
        <v>0</v>
      </c>
      <c r="J32" s="26">
        <f t="shared" si="9"/>
        <v>2</v>
      </c>
      <c r="K32" s="26">
        <f t="shared" si="9"/>
        <v>0</v>
      </c>
      <c r="L32" s="26">
        <f>L28+L29+L30+L31</f>
        <v>2</v>
      </c>
      <c r="M32" s="26">
        <f>M28+M29+M30+M31</f>
        <v>4</v>
      </c>
      <c r="N32" s="68">
        <f>L32/(L32+M32)</f>
        <v>0.33333333333333331</v>
      </c>
      <c r="O32" s="26">
        <f>SUM(O28:O31)</f>
        <v>0</v>
      </c>
      <c r="P32" s="26">
        <f>SUM(P28:P31)</f>
        <v>0</v>
      </c>
    </row>
    <row r="33" spans="1:16" x14ac:dyDescent="0.55000000000000004">
      <c r="A33" s="47" t="s">
        <v>51</v>
      </c>
      <c r="B33" s="24">
        <f>C33+D33</f>
        <v>144</v>
      </c>
      <c r="C33" s="24">
        <f>C7+C27+C32</f>
        <v>46</v>
      </c>
      <c r="D33" s="24">
        <f>D7+D27+D32</f>
        <v>98</v>
      </c>
      <c r="E33" s="35">
        <f t="shared" si="2"/>
        <v>0.68055555555555558</v>
      </c>
      <c r="F33" s="24">
        <f>F7+F27+F32</f>
        <v>0</v>
      </c>
      <c r="G33" s="24">
        <f t="shared" ref="G33:K33" si="10">G7+G27+G32</f>
        <v>4</v>
      </c>
      <c r="H33" s="24">
        <f t="shared" si="10"/>
        <v>4</v>
      </c>
      <c r="I33" s="24">
        <f t="shared" si="10"/>
        <v>0</v>
      </c>
      <c r="J33" s="24">
        <f t="shared" si="10"/>
        <v>17</v>
      </c>
      <c r="K33" s="24">
        <f t="shared" si="10"/>
        <v>10</v>
      </c>
      <c r="L33" s="24">
        <f t="shared" ref="L33:L57" si="11">F33+G33+H33+I33+J33+K33</f>
        <v>35</v>
      </c>
      <c r="M33" s="24">
        <f>M7+M27+M32</f>
        <v>113</v>
      </c>
      <c r="N33" s="67">
        <f t="shared" si="6"/>
        <v>0.23648648648648649</v>
      </c>
      <c r="O33" s="24">
        <f>O7+O27+O32</f>
        <v>6</v>
      </c>
      <c r="P33" s="24">
        <f>P7+P27+P32</f>
        <v>9</v>
      </c>
    </row>
    <row r="34" spans="1:16" ht="18.3" x14ac:dyDescent="0.55000000000000004">
      <c r="A34" s="56" t="s">
        <v>52</v>
      </c>
      <c r="B34" s="13"/>
      <c r="C34" s="26"/>
      <c r="D34" s="26"/>
      <c r="E34" s="9"/>
      <c r="F34" s="26"/>
      <c r="G34" s="26"/>
      <c r="H34" s="26"/>
      <c r="I34" s="26"/>
      <c r="J34" s="26"/>
      <c r="K34" s="26"/>
      <c r="L34" s="13"/>
      <c r="M34" s="26"/>
      <c r="N34" s="66"/>
      <c r="O34" s="26"/>
      <c r="P34" s="26"/>
    </row>
    <row r="35" spans="1:16" x14ac:dyDescent="0.55000000000000004">
      <c r="A35" s="1" t="s">
        <v>53</v>
      </c>
      <c r="B35" s="13">
        <f>C35+D35</f>
        <v>1</v>
      </c>
      <c r="C35" s="13">
        <v>0</v>
      </c>
      <c r="D35" s="13">
        <v>1</v>
      </c>
      <c r="E35" s="66">
        <f t="shared" si="2"/>
        <v>1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f>SUM(F35:K35)</f>
        <v>0</v>
      </c>
      <c r="M35" s="13">
        <v>0</v>
      </c>
      <c r="N35" s="66" t="e">
        <f t="shared" si="6"/>
        <v>#DIV/0!</v>
      </c>
      <c r="O35" s="13">
        <v>1</v>
      </c>
      <c r="P35" s="26">
        <v>0</v>
      </c>
    </row>
    <row r="36" spans="1:16" x14ac:dyDescent="0.55000000000000004">
      <c r="A36" s="17" t="s">
        <v>54</v>
      </c>
      <c r="B36" s="13">
        <f t="shared" ref="B36:B46" si="12">C36+D36</f>
        <v>2</v>
      </c>
      <c r="C36" s="13">
        <v>0</v>
      </c>
      <c r="D36" s="13">
        <v>2</v>
      </c>
      <c r="E36" s="66">
        <f t="shared" si="2"/>
        <v>1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1</v>
      </c>
      <c r="L36" s="13">
        <f t="shared" ref="L36:L47" si="13">SUM(F36:K36)</f>
        <v>1</v>
      </c>
      <c r="M36" s="13">
        <v>1</v>
      </c>
      <c r="N36" s="66">
        <f t="shared" si="6"/>
        <v>0.5</v>
      </c>
      <c r="O36" s="13">
        <v>0</v>
      </c>
      <c r="P36" s="13">
        <v>0</v>
      </c>
    </row>
    <row r="37" spans="1:16" x14ac:dyDescent="0.55000000000000004">
      <c r="A37" s="8" t="s">
        <v>55</v>
      </c>
      <c r="B37" s="13">
        <f t="shared" si="12"/>
        <v>0</v>
      </c>
      <c r="C37" s="20">
        <v>0</v>
      </c>
      <c r="D37" s="19">
        <v>0</v>
      </c>
      <c r="E37" s="66" t="e">
        <f t="shared" si="2"/>
        <v>#DIV/0!</v>
      </c>
      <c r="F37" s="20">
        <v>0</v>
      </c>
      <c r="G37" s="20">
        <v>0</v>
      </c>
      <c r="H37" s="19">
        <v>0</v>
      </c>
      <c r="I37" s="19">
        <v>0</v>
      </c>
      <c r="J37" s="19">
        <v>0</v>
      </c>
      <c r="K37" s="19">
        <v>0</v>
      </c>
      <c r="L37" s="13">
        <f t="shared" si="13"/>
        <v>0</v>
      </c>
      <c r="M37" s="19">
        <v>0</v>
      </c>
      <c r="N37" s="66" t="e">
        <f t="shared" si="6"/>
        <v>#DIV/0!</v>
      </c>
      <c r="O37" s="19">
        <v>0</v>
      </c>
      <c r="P37" s="19">
        <v>0</v>
      </c>
    </row>
    <row r="38" spans="1:16" ht="15" customHeight="1" x14ac:dyDescent="0.55000000000000004">
      <c r="A38" s="30" t="s">
        <v>56</v>
      </c>
      <c r="B38" s="13">
        <f t="shared" si="12"/>
        <v>2</v>
      </c>
      <c r="C38" s="20">
        <v>0</v>
      </c>
      <c r="D38" s="19">
        <v>2</v>
      </c>
      <c r="E38" s="66">
        <f t="shared" si="2"/>
        <v>1</v>
      </c>
      <c r="F38" s="20">
        <v>0</v>
      </c>
      <c r="G38" s="20">
        <v>0</v>
      </c>
      <c r="H38" s="19">
        <v>0</v>
      </c>
      <c r="I38" s="19">
        <v>0</v>
      </c>
      <c r="J38" s="19">
        <v>0</v>
      </c>
      <c r="K38" s="19">
        <v>0</v>
      </c>
      <c r="L38" s="13">
        <f t="shared" si="13"/>
        <v>0</v>
      </c>
      <c r="M38" s="19">
        <v>1</v>
      </c>
      <c r="N38" s="66">
        <f t="shared" si="6"/>
        <v>0</v>
      </c>
      <c r="O38" s="19">
        <v>0</v>
      </c>
      <c r="P38" s="19">
        <v>0</v>
      </c>
    </row>
    <row r="39" spans="1:16" x14ac:dyDescent="0.55000000000000004">
      <c r="A39" s="17" t="s">
        <v>60</v>
      </c>
      <c r="B39" s="13">
        <f t="shared" si="12"/>
        <v>4</v>
      </c>
      <c r="C39" s="13">
        <v>2</v>
      </c>
      <c r="D39" s="13">
        <v>2</v>
      </c>
      <c r="E39" s="66">
        <f t="shared" si="2"/>
        <v>0.5</v>
      </c>
      <c r="F39" s="13">
        <v>0</v>
      </c>
      <c r="G39" s="13">
        <v>1</v>
      </c>
      <c r="H39" s="13">
        <v>0</v>
      </c>
      <c r="I39" s="13">
        <v>0</v>
      </c>
      <c r="J39" s="13">
        <v>0</v>
      </c>
      <c r="K39" s="13">
        <v>0</v>
      </c>
      <c r="L39" s="13">
        <f t="shared" si="13"/>
        <v>1</v>
      </c>
      <c r="M39" s="13">
        <v>2</v>
      </c>
      <c r="N39" s="66">
        <f t="shared" si="6"/>
        <v>0.33333333333333331</v>
      </c>
      <c r="O39" s="13">
        <v>1</v>
      </c>
      <c r="P39" s="13">
        <v>0</v>
      </c>
    </row>
    <row r="40" spans="1:16" x14ac:dyDescent="0.55000000000000004">
      <c r="A40" s="18" t="s">
        <v>61</v>
      </c>
      <c r="B40" s="13">
        <f t="shared" si="12"/>
        <v>0</v>
      </c>
      <c r="C40" s="20">
        <v>0</v>
      </c>
      <c r="D40" s="19">
        <v>0</v>
      </c>
      <c r="E40" s="66" t="e">
        <f t="shared" si="2"/>
        <v>#DIV/0!</v>
      </c>
      <c r="F40" s="20">
        <v>0</v>
      </c>
      <c r="G40" s="20">
        <v>0</v>
      </c>
      <c r="H40" s="19">
        <v>0</v>
      </c>
      <c r="I40" s="19">
        <v>0</v>
      </c>
      <c r="J40" s="19">
        <v>0</v>
      </c>
      <c r="K40" s="19">
        <v>0</v>
      </c>
      <c r="L40" s="13">
        <f t="shared" si="13"/>
        <v>0</v>
      </c>
      <c r="M40" s="19">
        <v>0</v>
      </c>
      <c r="N40" s="66" t="e">
        <f t="shared" si="6"/>
        <v>#DIV/0!</v>
      </c>
      <c r="O40" s="19">
        <v>0</v>
      </c>
      <c r="P40" s="19">
        <v>0</v>
      </c>
    </row>
    <row r="41" spans="1:16" x14ac:dyDescent="0.55000000000000004">
      <c r="A41" s="18" t="s">
        <v>63</v>
      </c>
      <c r="B41" s="13">
        <f t="shared" si="12"/>
        <v>2</v>
      </c>
      <c r="C41" s="20">
        <v>0</v>
      </c>
      <c r="D41" s="19">
        <v>2</v>
      </c>
      <c r="E41" s="66">
        <f t="shared" si="2"/>
        <v>1</v>
      </c>
      <c r="F41" s="20">
        <v>0</v>
      </c>
      <c r="G41" s="20">
        <v>0</v>
      </c>
      <c r="H41" s="19">
        <v>0</v>
      </c>
      <c r="I41" s="19">
        <v>0</v>
      </c>
      <c r="J41" s="19">
        <v>0</v>
      </c>
      <c r="K41" s="19">
        <v>0</v>
      </c>
      <c r="L41" s="13">
        <f t="shared" si="13"/>
        <v>0</v>
      </c>
      <c r="M41" s="19">
        <v>2</v>
      </c>
      <c r="N41" s="66">
        <f t="shared" si="6"/>
        <v>0</v>
      </c>
      <c r="O41" s="19">
        <v>0</v>
      </c>
      <c r="P41" s="19">
        <v>0</v>
      </c>
    </row>
    <row r="42" spans="1:16" x14ac:dyDescent="0.55000000000000004">
      <c r="A42" s="18" t="s">
        <v>64</v>
      </c>
      <c r="B42" s="13">
        <f t="shared" si="12"/>
        <v>0</v>
      </c>
      <c r="C42" s="20">
        <v>0</v>
      </c>
      <c r="D42" s="19">
        <v>0</v>
      </c>
      <c r="E42" s="66" t="e">
        <f t="shared" si="2"/>
        <v>#DIV/0!</v>
      </c>
      <c r="F42" s="20">
        <v>0</v>
      </c>
      <c r="G42" s="20">
        <v>0</v>
      </c>
      <c r="H42" s="19">
        <v>0</v>
      </c>
      <c r="I42" s="19">
        <v>0</v>
      </c>
      <c r="J42" s="19">
        <v>0</v>
      </c>
      <c r="K42" s="19">
        <v>0</v>
      </c>
      <c r="L42" s="13">
        <f t="shared" si="13"/>
        <v>0</v>
      </c>
      <c r="M42" s="19">
        <v>0</v>
      </c>
      <c r="N42" s="66" t="e">
        <f t="shared" si="6"/>
        <v>#DIV/0!</v>
      </c>
      <c r="O42" s="19">
        <v>0</v>
      </c>
      <c r="P42" s="19">
        <v>0</v>
      </c>
    </row>
    <row r="43" spans="1:16" x14ac:dyDescent="0.55000000000000004">
      <c r="A43" s="18" t="s">
        <v>65</v>
      </c>
      <c r="B43" s="13">
        <f t="shared" si="12"/>
        <v>2</v>
      </c>
      <c r="C43" s="20">
        <v>2</v>
      </c>
      <c r="D43" s="19">
        <v>0</v>
      </c>
      <c r="E43" s="66">
        <f t="shared" si="2"/>
        <v>0</v>
      </c>
      <c r="F43" s="20">
        <v>0</v>
      </c>
      <c r="G43" s="20">
        <v>1</v>
      </c>
      <c r="H43" s="19">
        <v>0</v>
      </c>
      <c r="I43" s="19">
        <v>0</v>
      </c>
      <c r="J43" s="19">
        <v>0</v>
      </c>
      <c r="K43" s="19">
        <v>0</v>
      </c>
      <c r="L43" s="13">
        <f t="shared" si="13"/>
        <v>1</v>
      </c>
      <c r="M43" s="19">
        <v>0</v>
      </c>
      <c r="N43" s="66">
        <f t="shared" si="6"/>
        <v>1</v>
      </c>
      <c r="O43" s="19">
        <v>1</v>
      </c>
      <c r="P43" s="19">
        <v>0</v>
      </c>
    </row>
    <row r="44" spans="1:16" x14ac:dyDescent="0.55000000000000004">
      <c r="A44" s="18" t="s">
        <v>66</v>
      </c>
      <c r="B44" s="13">
        <f t="shared" si="12"/>
        <v>0</v>
      </c>
      <c r="C44" s="20">
        <v>0</v>
      </c>
      <c r="D44" s="19">
        <v>0</v>
      </c>
      <c r="E44" s="66" t="e">
        <f t="shared" si="2"/>
        <v>#DIV/0!</v>
      </c>
      <c r="F44" s="20">
        <v>0</v>
      </c>
      <c r="G44" s="20">
        <v>0</v>
      </c>
      <c r="H44" s="19">
        <v>0</v>
      </c>
      <c r="I44" s="19">
        <v>0</v>
      </c>
      <c r="J44" s="19">
        <v>0</v>
      </c>
      <c r="K44" s="19">
        <v>0</v>
      </c>
      <c r="L44" s="13">
        <f t="shared" si="13"/>
        <v>0</v>
      </c>
      <c r="M44" s="19">
        <v>0</v>
      </c>
      <c r="N44" s="66" t="e">
        <f t="shared" si="6"/>
        <v>#DIV/0!</v>
      </c>
      <c r="O44" s="19">
        <v>0</v>
      </c>
      <c r="P44" s="19">
        <v>0</v>
      </c>
    </row>
    <row r="45" spans="1:16" x14ac:dyDescent="0.55000000000000004">
      <c r="A45" s="5" t="s">
        <v>70</v>
      </c>
      <c r="B45" s="13">
        <f t="shared" si="12"/>
        <v>9</v>
      </c>
      <c r="C45" s="20">
        <v>8</v>
      </c>
      <c r="D45" s="13">
        <v>1</v>
      </c>
      <c r="E45" s="66">
        <f t="shared" si="2"/>
        <v>0.1111111111111111</v>
      </c>
      <c r="F45" s="14">
        <v>0</v>
      </c>
      <c r="G45" s="14">
        <v>0</v>
      </c>
      <c r="H45" s="13">
        <v>1</v>
      </c>
      <c r="I45" s="13">
        <v>0</v>
      </c>
      <c r="J45" s="13">
        <v>0</v>
      </c>
      <c r="K45" s="13">
        <v>0</v>
      </c>
      <c r="L45" s="13">
        <f t="shared" si="13"/>
        <v>1</v>
      </c>
      <c r="M45" s="13">
        <v>1</v>
      </c>
      <c r="N45" s="66">
        <f t="shared" si="6"/>
        <v>0.5</v>
      </c>
      <c r="O45" s="13">
        <v>7</v>
      </c>
      <c r="P45" s="13">
        <v>0</v>
      </c>
    </row>
    <row r="46" spans="1:16" x14ac:dyDescent="0.55000000000000004">
      <c r="A46" s="31" t="s">
        <v>71</v>
      </c>
      <c r="B46" s="13">
        <f t="shared" si="12"/>
        <v>1</v>
      </c>
      <c r="C46" s="20">
        <v>0</v>
      </c>
      <c r="D46" s="19">
        <v>1</v>
      </c>
      <c r="E46" s="66">
        <f t="shared" si="2"/>
        <v>1</v>
      </c>
      <c r="F46" s="20">
        <v>0</v>
      </c>
      <c r="G46" s="20">
        <v>0</v>
      </c>
      <c r="H46" s="19">
        <v>0</v>
      </c>
      <c r="I46" s="19">
        <v>0</v>
      </c>
      <c r="J46" s="19">
        <v>0</v>
      </c>
      <c r="K46" s="19">
        <v>0</v>
      </c>
      <c r="L46" s="13">
        <f t="shared" si="13"/>
        <v>0</v>
      </c>
      <c r="M46" s="19">
        <v>0</v>
      </c>
      <c r="N46" s="66" t="e">
        <f t="shared" si="6"/>
        <v>#DIV/0!</v>
      </c>
      <c r="O46" s="19">
        <v>0</v>
      </c>
      <c r="P46" s="19">
        <v>1</v>
      </c>
    </row>
    <row r="47" spans="1:16" x14ac:dyDescent="0.55000000000000004">
      <c r="A47" s="46" t="s">
        <v>22</v>
      </c>
      <c r="B47" s="24">
        <f t="shared" si="8"/>
        <v>16</v>
      </c>
      <c r="C47" s="24">
        <f>C35+C36+C39+C45</f>
        <v>10</v>
      </c>
      <c r="D47" s="24">
        <f>D35+D36+D39+D45</f>
        <v>6</v>
      </c>
      <c r="E47" s="67">
        <f t="shared" si="2"/>
        <v>0.375</v>
      </c>
      <c r="F47" s="24">
        <f>F36+F39+F45</f>
        <v>0</v>
      </c>
      <c r="G47" s="24">
        <f t="shared" ref="G47:K47" si="14">G36+G39+G45</f>
        <v>1</v>
      </c>
      <c r="H47" s="24">
        <f t="shared" si="14"/>
        <v>1</v>
      </c>
      <c r="I47" s="24">
        <f t="shared" si="14"/>
        <v>0</v>
      </c>
      <c r="J47" s="24">
        <f t="shared" si="14"/>
        <v>0</v>
      </c>
      <c r="K47" s="24">
        <f t="shared" si="14"/>
        <v>1</v>
      </c>
      <c r="L47" s="24">
        <f t="shared" si="13"/>
        <v>3</v>
      </c>
      <c r="M47" s="24">
        <f>M36+M39+M45</f>
        <v>4</v>
      </c>
      <c r="N47" s="67">
        <f t="shared" si="6"/>
        <v>0.42857142857142855</v>
      </c>
      <c r="O47" s="24">
        <f>O36+O35+O39+O45</f>
        <v>9</v>
      </c>
      <c r="P47" s="24">
        <f>P36+P39+P45</f>
        <v>0</v>
      </c>
    </row>
    <row r="48" spans="1:16" x14ac:dyDescent="0.55000000000000004">
      <c r="A48" s="5" t="s">
        <v>72</v>
      </c>
      <c r="B48" s="13">
        <f t="shared" si="8"/>
        <v>6</v>
      </c>
      <c r="C48" s="14">
        <v>3</v>
      </c>
      <c r="D48" s="13">
        <v>3</v>
      </c>
      <c r="E48" s="66">
        <f t="shared" si="2"/>
        <v>0.5</v>
      </c>
      <c r="F48" s="14">
        <v>0</v>
      </c>
      <c r="G48" s="14">
        <v>0</v>
      </c>
      <c r="H48" s="13">
        <v>0</v>
      </c>
      <c r="I48" s="13">
        <v>0</v>
      </c>
      <c r="J48" s="13">
        <v>0</v>
      </c>
      <c r="K48" s="13">
        <v>0</v>
      </c>
      <c r="L48" s="13">
        <f>SUM(F48:K48)</f>
        <v>0</v>
      </c>
      <c r="M48" s="13">
        <v>2</v>
      </c>
      <c r="N48" s="66">
        <f t="shared" si="6"/>
        <v>0</v>
      </c>
      <c r="O48" s="13">
        <v>4</v>
      </c>
      <c r="P48" s="13">
        <v>0</v>
      </c>
    </row>
    <row r="49" spans="1:16" x14ac:dyDescent="0.55000000000000004">
      <c r="A49" s="5" t="s">
        <v>73</v>
      </c>
      <c r="B49" s="13">
        <f t="shared" si="8"/>
        <v>1</v>
      </c>
      <c r="C49" s="14">
        <v>1</v>
      </c>
      <c r="D49" s="13">
        <v>0</v>
      </c>
      <c r="E49" s="66">
        <f t="shared" si="2"/>
        <v>0</v>
      </c>
      <c r="F49" s="14">
        <v>0</v>
      </c>
      <c r="G49" s="14">
        <v>0</v>
      </c>
      <c r="H49" s="13">
        <v>0</v>
      </c>
      <c r="I49" s="13">
        <v>0</v>
      </c>
      <c r="J49" s="13">
        <v>0</v>
      </c>
      <c r="K49" s="13">
        <v>0</v>
      </c>
      <c r="L49" s="13">
        <f t="shared" ref="L49:L53" si="15">SUM(F49:K49)</f>
        <v>0</v>
      </c>
      <c r="M49" s="13">
        <v>0</v>
      </c>
      <c r="N49" s="66" t="e">
        <f t="shared" si="6"/>
        <v>#DIV/0!</v>
      </c>
      <c r="O49" s="13">
        <v>1</v>
      </c>
      <c r="P49" s="13">
        <v>0</v>
      </c>
    </row>
    <row r="50" spans="1:16" x14ac:dyDescent="0.55000000000000004">
      <c r="A50" s="5" t="s">
        <v>74</v>
      </c>
      <c r="B50" s="13">
        <f t="shared" si="8"/>
        <v>1</v>
      </c>
      <c r="C50" s="14">
        <v>1</v>
      </c>
      <c r="D50" s="13">
        <v>0</v>
      </c>
      <c r="E50" s="66">
        <f t="shared" si="2"/>
        <v>0</v>
      </c>
      <c r="F50" s="14">
        <v>0</v>
      </c>
      <c r="G50" s="14">
        <v>0</v>
      </c>
      <c r="H50" s="13">
        <v>0</v>
      </c>
      <c r="I50" s="13">
        <v>0</v>
      </c>
      <c r="J50" s="13">
        <v>0</v>
      </c>
      <c r="K50" s="13">
        <v>0</v>
      </c>
      <c r="L50" s="13">
        <f t="shared" si="15"/>
        <v>0</v>
      </c>
      <c r="M50" s="13">
        <v>1</v>
      </c>
      <c r="N50" s="66">
        <f t="shared" si="6"/>
        <v>0</v>
      </c>
      <c r="O50" s="13">
        <v>0</v>
      </c>
      <c r="P50" s="13">
        <v>0</v>
      </c>
    </row>
    <row r="51" spans="1:16" x14ac:dyDescent="0.55000000000000004">
      <c r="A51" s="5" t="s">
        <v>75</v>
      </c>
      <c r="B51" s="13">
        <f t="shared" si="8"/>
        <v>3</v>
      </c>
      <c r="C51" s="14">
        <v>3</v>
      </c>
      <c r="D51" s="13">
        <v>0</v>
      </c>
      <c r="E51" s="66">
        <f t="shared" si="2"/>
        <v>0</v>
      </c>
      <c r="F51" s="14">
        <v>0</v>
      </c>
      <c r="G51" s="14">
        <v>0</v>
      </c>
      <c r="H51" s="13">
        <v>0</v>
      </c>
      <c r="I51" s="13">
        <v>0</v>
      </c>
      <c r="J51" s="13">
        <v>0</v>
      </c>
      <c r="K51" s="13">
        <v>0</v>
      </c>
      <c r="L51" s="13">
        <f t="shared" si="15"/>
        <v>0</v>
      </c>
      <c r="M51" s="13">
        <v>1</v>
      </c>
      <c r="N51" s="66">
        <f t="shared" si="6"/>
        <v>0</v>
      </c>
      <c r="O51" s="13">
        <v>2</v>
      </c>
      <c r="P51" s="13">
        <v>0</v>
      </c>
    </row>
    <row r="52" spans="1:16" x14ac:dyDescent="0.55000000000000004">
      <c r="A52" s="5" t="s">
        <v>76</v>
      </c>
      <c r="B52" s="13">
        <f>C52+D52</f>
        <v>45</v>
      </c>
      <c r="C52" s="14">
        <v>31</v>
      </c>
      <c r="D52" s="13">
        <v>14</v>
      </c>
      <c r="E52" s="66">
        <f t="shared" si="2"/>
        <v>0.31111111111111112</v>
      </c>
      <c r="F52" s="14">
        <v>0</v>
      </c>
      <c r="G52" s="14">
        <v>4</v>
      </c>
      <c r="H52" s="13">
        <v>0</v>
      </c>
      <c r="I52" s="13">
        <v>0</v>
      </c>
      <c r="J52" s="13">
        <v>1</v>
      </c>
      <c r="K52" s="13">
        <v>0</v>
      </c>
      <c r="L52" s="13">
        <f t="shared" si="15"/>
        <v>5</v>
      </c>
      <c r="M52" s="13">
        <v>1</v>
      </c>
      <c r="N52" s="66">
        <f t="shared" si="6"/>
        <v>0.83333333333333337</v>
      </c>
      <c r="O52" s="13">
        <v>38</v>
      </c>
      <c r="P52" s="13">
        <v>1</v>
      </c>
    </row>
    <row r="53" spans="1:16" x14ac:dyDescent="0.55000000000000004">
      <c r="A53" s="46" t="s">
        <v>46</v>
      </c>
      <c r="B53" s="24">
        <f t="shared" si="8"/>
        <v>56</v>
      </c>
      <c r="C53" s="24">
        <f>C48+C49+C50+C51+C52</f>
        <v>39</v>
      </c>
      <c r="D53" s="24">
        <f>D48+D49+D50+D51+D52</f>
        <v>17</v>
      </c>
      <c r="E53" s="67">
        <f t="shared" si="2"/>
        <v>0.30357142857142855</v>
      </c>
      <c r="F53" s="24">
        <f>F48+F49+F50+F51+F52</f>
        <v>0</v>
      </c>
      <c r="G53" s="24">
        <f t="shared" ref="G53:K53" si="16">G48+G49+G50+G51+G52</f>
        <v>4</v>
      </c>
      <c r="H53" s="24">
        <f t="shared" si="16"/>
        <v>0</v>
      </c>
      <c r="I53" s="24">
        <f t="shared" si="16"/>
        <v>0</v>
      </c>
      <c r="J53" s="24">
        <f t="shared" si="16"/>
        <v>1</v>
      </c>
      <c r="K53" s="24">
        <f t="shared" si="16"/>
        <v>0</v>
      </c>
      <c r="L53" s="24">
        <f t="shared" si="15"/>
        <v>5</v>
      </c>
      <c r="M53" s="24">
        <f>M48+M49+M50+M51+M52</f>
        <v>5</v>
      </c>
      <c r="N53" s="67">
        <f t="shared" si="6"/>
        <v>0.5</v>
      </c>
      <c r="O53" s="24">
        <f>O48+O49+O50+O51+O52</f>
        <v>45</v>
      </c>
      <c r="P53" s="24">
        <f>P48+P49+P50+P51+P52</f>
        <v>1</v>
      </c>
    </row>
    <row r="54" spans="1:16" x14ac:dyDescent="0.55000000000000004">
      <c r="A54" s="5" t="s">
        <v>77</v>
      </c>
      <c r="B54" s="13">
        <f t="shared" si="8"/>
        <v>0</v>
      </c>
      <c r="C54" s="14"/>
      <c r="D54" s="13"/>
      <c r="E54" s="66" t="e">
        <f t="shared" si="2"/>
        <v>#DIV/0!</v>
      </c>
      <c r="F54" s="14"/>
      <c r="G54" s="14"/>
      <c r="H54" s="13"/>
      <c r="I54" s="13"/>
      <c r="J54" s="13"/>
      <c r="K54" s="13"/>
      <c r="L54" s="13">
        <f>SUM(F54:K54)</f>
        <v>0</v>
      </c>
      <c r="M54" s="13"/>
      <c r="N54" s="66" t="e">
        <f t="shared" si="6"/>
        <v>#DIV/0!</v>
      </c>
      <c r="O54" s="13"/>
      <c r="P54" s="13"/>
    </row>
    <row r="55" spans="1:16" x14ac:dyDescent="0.55000000000000004">
      <c r="A55" s="5" t="s">
        <v>78</v>
      </c>
      <c r="B55" s="13">
        <f t="shared" si="8"/>
        <v>0</v>
      </c>
      <c r="C55" s="14"/>
      <c r="D55" s="13"/>
      <c r="E55" s="66" t="e">
        <f t="shared" si="2"/>
        <v>#DIV/0!</v>
      </c>
      <c r="F55" s="14"/>
      <c r="G55" s="14"/>
      <c r="H55" s="13"/>
      <c r="I55" s="13"/>
      <c r="J55" s="13"/>
      <c r="K55" s="13"/>
      <c r="L55" s="13">
        <f>SUM(F55:K55)</f>
        <v>0</v>
      </c>
      <c r="M55" s="13"/>
      <c r="N55" s="66" t="e">
        <f t="shared" si="6"/>
        <v>#DIV/0!</v>
      </c>
      <c r="O55" s="13"/>
      <c r="P55" s="13"/>
    </row>
    <row r="56" spans="1:16" x14ac:dyDescent="0.55000000000000004">
      <c r="A56" s="42" t="s">
        <v>50</v>
      </c>
      <c r="B56" s="26">
        <f t="shared" si="8"/>
        <v>0</v>
      </c>
      <c r="C56" s="26">
        <f>C54+C55</f>
        <v>0</v>
      </c>
      <c r="D56" s="26">
        <f>D54+D55</f>
        <v>0</v>
      </c>
      <c r="E56" s="68" t="e">
        <f t="shared" si="2"/>
        <v>#DIV/0!</v>
      </c>
      <c r="F56" s="26">
        <f t="shared" ref="F56:K56" si="17">SUM(F54:F55)</f>
        <v>0</v>
      </c>
      <c r="G56" s="26">
        <f t="shared" si="17"/>
        <v>0</v>
      </c>
      <c r="H56" s="26">
        <f t="shared" si="17"/>
        <v>0</v>
      </c>
      <c r="I56" s="26">
        <f t="shared" si="17"/>
        <v>0</v>
      </c>
      <c r="J56" s="26">
        <f t="shared" si="17"/>
        <v>0</v>
      </c>
      <c r="K56" s="26">
        <f t="shared" si="17"/>
        <v>0</v>
      </c>
      <c r="L56" s="26">
        <f>F56+G56+H56+I56+J56+K56</f>
        <v>0</v>
      </c>
      <c r="M56" s="26">
        <f>SUM(M54:M55)</f>
        <v>0</v>
      </c>
      <c r="N56" s="68" t="e">
        <f t="shared" si="6"/>
        <v>#DIV/0!</v>
      </c>
      <c r="O56" s="26">
        <f>SUM(O54:O55)</f>
        <v>0</v>
      </c>
      <c r="P56" s="26">
        <f>SUM(P54:P55)</f>
        <v>0</v>
      </c>
    </row>
    <row r="57" spans="1:16" x14ac:dyDescent="0.55000000000000004">
      <c r="A57" s="47" t="s">
        <v>79</v>
      </c>
      <c r="B57" s="24">
        <f t="shared" si="8"/>
        <v>72</v>
      </c>
      <c r="C57" s="24">
        <f>C47+C53+C56</f>
        <v>49</v>
      </c>
      <c r="D57" s="24">
        <f>D47+D53+D56</f>
        <v>23</v>
      </c>
      <c r="E57" s="67">
        <f t="shared" si="2"/>
        <v>0.31944444444444442</v>
      </c>
      <c r="F57" s="48">
        <f t="shared" ref="F57:K57" si="18">F47+F53+F56</f>
        <v>0</v>
      </c>
      <c r="G57" s="48">
        <f t="shared" si="18"/>
        <v>5</v>
      </c>
      <c r="H57" s="48">
        <f t="shared" si="18"/>
        <v>1</v>
      </c>
      <c r="I57" s="48">
        <f t="shared" si="18"/>
        <v>0</v>
      </c>
      <c r="J57" s="48">
        <f t="shared" si="18"/>
        <v>1</v>
      </c>
      <c r="K57" s="48">
        <f t="shared" si="18"/>
        <v>1</v>
      </c>
      <c r="L57" s="24">
        <f t="shared" si="11"/>
        <v>8</v>
      </c>
      <c r="M57" s="24">
        <f>M47+M53+M56</f>
        <v>9</v>
      </c>
      <c r="N57" s="67">
        <f t="shared" si="6"/>
        <v>0.47058823529411764</v>
      </c>
      <c r="O57" s="24">
        <f>O47+O53+O56</f>
        <v>54</v>
      </c>
      <c r="P57" s="24">
        <f>P47+P53+P56</f>
        <v>1</v>
      </c>
    </row>
    <row r="58" spans="1:16" ht="18.3" x14ac:dyDescent="0.55000000000000004">
      <c r="A58" s="56" t="s">
        <v>80</v>
      </c>
      <c r="B58" s="13"/>
      <c r="C58" s="36"/>
      <c r="D58" s="26"/>
      <c r="E58" s="66"/>
      <c r="F58" s="36"/>
      <c r="G58" s="36"/>
      <c r="H58" s="26"/>
      <c r="I58" s="26"/>
      <c r="J58" s="26"/>
      <c r="K58" s="26"/>
      <c r="L58" s="13"/>
      <c r="M58" s="26"/>
      <c r="N58" s="66"/>
      <c r="O58" s="26"/>
      <c r="P58" s="26"/>
    </row>
    <row r="59" spans="1:16" x14ac:dyDescent="0.55000000000000004">
      <c r="A59" s="1" t="s">
        <v>81</v>
      </c>
      <c r="B59" s="13">
        <f t="shared" ref="B59:B71" si="19">C59+D59</f>
        <v>4</v>
      </c>
      <c r="C59" s="14">
        <v>1</v>
      </c>
      <c r="D59" s="13">
        <v>3</v>
      </c>
      <c r="E59" s="66">
        <f>D59/B59</f>
        <v>0.75</v>
      </c>
      <c r="F59" s="61">
        <v>0</v>
      </c>
      <c r="G59" s="61">
        <v>1</v>
      </c>
      <c r="H59" s="61">
        <v>0</v>
      </c>
      <c r="I59" s="61">
        <v>0</v>
      </c>
      <c r="J59" s="61">
        <v>1</v>
      </c>
      <c r="K59" s="13">
        <v>0</v>
      </c>
      <c r="L59" s="13">
        <f>SUM(F59:K59)</f>
        <v>2</v>
      </c>
      <c r="M59" s="13">
        <v>0</v>
      </c>
      <c r="N59" s="66">
        <f>L59/(L59+M59)</f>
        <v>1</v>
      </c>
      <c r="O59" s="13">
        <v>2</v>
      </c>
      <c r="P59" s="13">
        <v>0</v>
      </c>
    </row>
    <row r="60" spans="1:16" x14ac:dyDescent="0.55000000000000004">
      <c r="A60" s="49" t="s">
        <v>22</v>
      </c>
      <c r="B60" s="24">
        <f t="shared" si="19"/>
        <v>4</v>
      </c>
      <c r="C60" s="48">
        <f>C59</f>
        <v>1</v>
      </c>
      <c r="D60" s="24">
        <f>D59</f>
        <v>3</v>
      </c>
      <c r="E60" s="69">
        <f>D60/B60</f>
        <v>0.75</v>
      </c>
      <c r="F60" s="48">
        <f t="shared" ref="F60:P60" si="20">F59</f>
        <v>0</v>
      </c>
      <c r="G60" s="48">
        <f t="shared" si="20"/>
        <v>1</v>
      </c>
      <c r="H60" s="24">
        <f t="shared" si="20"/>
        <v>0</v>
      </c>
      <c r="I60" s="24">
        <f t="shared" si="20"/>
        <v>0</v>
      </c>
      <c r="J60" s="24">
        <f t="shared" si="20"/>
        <v>1</v>
      </c>
      <c r="K60" s="24">
        <f t="shared" si="20"/>
        <v>0</v>
      </c>
      <c r="L60" s="24">
        <f t="shared" si="20"/>
        <v>2</v>
      </c>
      <c r="M60" s="24">
        <f t="shared" si="20"/>
        <v>0</v>
      </c>
      <c r="N60" s="69">
        <f t="shared" si="20"/>
        <v>1</v>
      </c>
      <c r="O60" s="24">
        <f t="shared" si="20"/>
        <v>2</v>
      </c>
      <c r="P60" s="24">
        <f t="shared" si="20"/>
        <v>0</v>
      </c>
    </row>
    <row r="61" spans="1:16" x14ac:dyDescent="0.55000000000000004">
      <c r="A61" s="5" t="s">
        <v>82</v>
      </c>
      <c r="B61" s="13">
        <f t="shared" si="19"/>
        <v>27</v>
      </c>
      <c r="C61" s="14">
        <v>16</v>
      </c>
      <c r="D61" s="13">
        <v>11</v>
      </c>
      <c r="E61" s="66">
        <f>D61/B61</f>
        <v>0.40740740740740738</v>
      </c>
      <c r="F61" s="14">
        <v>0</v>
      </c>
      <c r="G61" s="14">
        <v>4</v>
      </c>
      <c r="H61" s="13">
        <v>1</v>
      </c>
      <c r="I61" s="13">
        <v>0</v>
      </c>
      <c r="J61" s="13">
        <v>2</v>
      </c>
      <c r="K61" s="13">
        <v>0</v>
      </c>
      <c r="L61" s="13">
        <f>SUM(F61:K61)</f>
        <v>7</v>
      </c>
      <c r="M61" s="13">
        <v>7</v>
      </c>
      <c r="N61" s="66">
        <f t="shared" si="6"/>
        <v>0.5</v>
      </c>
      <c r="O61" s="13">
        <v>13</v>
      </c>
      <c r="P61" s="13">
        <v>0</v>
      </c>
    </row>
    <row r="62" spans="1:16" x14ac:dyDescent="0.55000000000000004">
      <c r="A62" s="31" t="s">
        <v>83</v>
      </c>
      <c r="B62" s="19">
        <f>C62+D62</f>
        <v>13</v>
      </c>
      <c r="C62" s="20">
        <v>9</v>
      </c>
      <c r="D62" s="19">
        <v>4</v>
      </c>
      <c r="E62" s="66">
        <f>D62/B62</f>
        <v>0.30769230769230771</v>
      </c>
      <c r="F62" s="20">
        <v>0</v>
      </c>
      <c r="G62" s="20">
        <v>2</v>
      </c>
      <c r="H62" s="19">
        <v>0</v>
      </c>
      <c r="I62" s="19">
        <v>0</v>
      </c>
      <c r="J62" s="19">
        <v>1</v>
      </c>
      <c r="K62" s="19">
        <v>0</v>
      </c>
      <c r="L62" s="13">
        <f t="shared" ref="L62:L78" si="21">SUM(F62:K62)</f>
        <v>3</v>
      </c>
      <c r="M62" s="19">
        <v>6</v>
      </c>
      <c r="N62" s="66">
        <f t="shared" si="6"/>
        <v>0.33333333333333331</v>
      </c>
      <c r="O62" s="19">
        <v>4</v>
      </c>
      <c r="P62" s="19">
        <v>0</v>
      </c>
    </row>
    <row r="63" spans="1:16" x14ac:dyDescent="0.55000000000000004">
      <c r="A63" s="5" t="s">
        <v>84</v>
      </c>
      <c r="B63" s="13">
        <f t="shared" si="19"/>
        <v>135</v>
      </c>
      <c r="C63" s="14">
        <v>65</v>
      </c>
      <c r="D63" s="13">
        <v>70</v>
      </c>
      <c r="E63" s="66">
        <f t="shared" si="2"/>
        <v>0.51851851851851849</v>
      </c>
      <c r="F63" s="14">
        <v>0</v>
      </c>
      <c r="G63" s="14">
        <v>12</v>
      </c>
      <c r="H63" s="13">
        <v>7</v>
      </c>
      <c r="I63" s="13">
        <v>1</v>
      </c>
      <c r="J63" s="13">
        <v>11</v>
      </c>
      <c r="K63" s="13">
        <v>1</v>
      </c>
      <c r="L63" s="13">
        <f t="shared" si="21"/>
        <v>32</v>
      </c>
      <c r="M63" s="13">
        <v>69</v>
      </c>
      <c r="N63" s="66">
        <f t="shared" si="6"/>
        <v>0.31683168316831684</v>
      </c>
      <c r="O63" s="13">
        <v>30</v>
      </c>
      <c r="P63" s="13">
        <v>4</v>
      </c>
    </row>
    <row r="64" spans="1:16" x14ac:dyDescent="0.55000000000000004">
      <c r="A64" s="62" t="s">
        <v>94</v>
      </c>
      <c r="B64" s="13">
        <f t="shared" si="19"/>
        <v>3</v>
      </c>
      <c r="C64" s="14">
        <v>1</v>
      </c>
      <c r="D64" s="13">
        <v>2</v>
      </c>
      <c r="E64" s="66">
        <f t="shared" si="2"/>
        <v>0.66666666666666663</v>
      </c>
      <c r="F64" s="14">
        <v>0</v>
      </c>
      <c r="G64" s="14">
        <v>1</v>
      </c>
      <c r="H64" s="13">
        <v>0</v>
      </c>
      <c r="I64" s="13">
        <v>0</v>
      </c>
      <c r="J64" s="13">
        <v>0</v>
      </c>
      <c r="K64" s="13">
        <v>0</v>
      </c>
      <c r="L64" s="13">
        <f t="shared" si="21"/>
        <v>1</v>
      </c>
      <c r="M64" s="13">
        <v>0</v>
      </c>
      <c r="N64" s="66">
        <f t="shared" si="6"/>
        <v>1</v>
      </c>
      <c r="O64" s="13">
        <v>2</v>
      </c>
      <c r="P64" s="13">
        <v>0</v>
      </c>
    </row>
    <row r="65" spans="1:16" ht="15" customHeight="1" x14ac:dyDescent="0.55000000000000004">
      <c r="A65" s="30" t="s">
        <v>89</v>
      </c>
      <c r="B65" s="19">
        <f t="shared" si="19"/>
        <v>1</v>
      </c>
      <c r="C65" s="20">
        <v>0</v>
      </c>
      <c r="D65" s="19">
        <v>1</v>
      </c>
      <c r="E65" s="66">
        <f t="shared" si="2"/>
        <v>1</v>
      </c>
      <c r="F65" s="20">
        <v>0</v>
      </c>
      <c r="G65" s="20">
        <v>0</v>
      </c>
      <c r="H65" s="19">
        <v>0</v>
      </c>
      <c r="I65" s="19">
        <v>0</v>
      </c>
      <c r="J65" s="19">
        <v>1</v>
      </c>
      <c r="K65" s="19">
        <v>0</v>
      </c>
      <c r="L65" s="13">
        <f t="shared" si="21"/>
        <v>1</v>
      </c>
      <c r="M65" s="19">
        <v>6</v>
      </c>
      <c r="N65" s="66">
        <f>L65/(L65+M65)</f>
        <v>0.14285714285714285</v>
      </c>
      <c r="O65" s="19">
        <v>4</v>
      </c>
      <c r="P65" s="19">
        <v>0</v>
      </c>
    </row>
    <row r="66" spans="1:16" ht="17.25" customHeight="1" x14ac:dyDescent="0.55000000000000004">
      <c r="A66" s="30" t="s">
        <v>90</v>
      </c>
      <c r="B66" s="19">
        <f t="shared" si="19"/>
        <v>52</v>
      </c>
      <c r="C66" s="20">
        <v>26</v>
      </c>
      <c r="D66" s="19">
        <v>26</v>
      </c>
      <c r="E66" s="66">
        <f t="shared" si="2"/>
        <v>0.5</v>
      </c>
      <c r="F66" s="20">
        <v>0</v>
      </c>
      <c r="G66" s="20">
        <v>4</v>
      </c>
      <c r="H66" s="19">
        <v>4</v>
      </c>
      <c r="I66" s="19">
        <v>0</v>
      </c>
      <c r="J66" s="19">
        <v>4</v>
      </c>
      <c r="K66" s="19">
        <v>1</v>
      </c>
      <c r="L66" s="13">
        <f t="shared" si="21"/>
        <v>13</v>
      </c>
      <c r="M66" s="19">
        <v>21</v>
      </c>
      <c r="N66" s="66">
        <f>L66/(L66+M66)</f>
        <v>0.38235294117647056</v>
      </c>
      <c r="O66" s="19">
        <v>16</v>
      </c>
      <c r="P66" s="19">
        <v>2</v>
      </c>
    </row>
    <row r="67" spans="1:16" ht="16.5" customHeight="1" x14ac:dyDescent="0.55000000000000004">
      <c r="A67" s="55" t="s">
        <v>293</v>
      </c>
      <c r="B67" s="19">
        <f t="shared" si="19"/>
        <v>12</v>
      </c>
      <c r="C67" s="20">
        <v>6</v>
      </c>
      <c r="D67" s="19">
        <v>6</v>
      </c>
      <c r="E67" s="66">
        <f t="shared" si="2"/>
        <v>0.5</v>
      </c>
      <c r="F67" s="20">
        <v>0</v>
      </c>
      <c r="G67" s="20">
        <v>0</v>
      </c>
      <c r="H67" s="19">
        <v>0</v>
      </c>
      <c r="I67" s="19">
        <v>1</v>
      </c>
      <c r="J67" s="19">
        <v>0</v>
      </c>
      <c r="K67" s="19">
        <v>0</v>
      </c>
      <c r="L67" s="13">
        <f t="shared" si="21"/>
        <v>1</v>
      </c>
      <c r="M67" s="19">
        <v>0</v>
      </c>
      <c r="N67" s="66">
        <f>L67/(L67+M67)</f>
        <v>1</v>
      </c>
      <c r="O67" s="19">
        <v>11</v>
      </c>
      <c r="P67" s="19">
        <v>0</v>
      </c>
    </row>
    <row r="68" spans="1:16" ht="16.5" customHeight="1" x14ac:dyDescent="0.55000000000000004">
      <c r="A68" s="63" t="s">
        <v>93</v>
      </c>
      <c r="B68" s="19">
        <f t="shared" si="19"/>
        <v>2</v>
      </c>
      <c r="C68" s="20">
        <v>0</v>
      </c>
      <c r="D68" s="19">
        <v>2</v>
      </c>
      <c r="E68" s="66">
        <f t="shared" si="2"/>
        <v>1</v>
      </c>
      <c r="F68" s="20">
        <v>0</v>
      </c>
      <c r="G68" s="20">
        <v>0</v>
      </c>
      <c r="H68" s="19">
        <v>0</v>
      </c>
      <c r="I68" s="19">
        <v>0</v>
      </c>
      <c r="J68" s="19">
        <v>0</v>
      </c>
      <c r="K68" s="19">
        <v>0</v>
      </c>
      <c r="L68" s="13">
        <f t="shared" si="21"/>
        <v>0</v>
      </c>
      <c r="M68" s="19">
        <v>0</v>
      </c>
      <c r="N68" s="66" t="e">
        <f>L68/(L68+M68)</f>
        <v>#DIV/0!</v>
      </c>
      <c r="O68" s="19">
        <v>2</v>
      </c>
      <c r="P68" s="19">
        <v>0</v>
      </c>
    </row>
    <row r="69" spans="1:16" x14ac:dyDescent="0.55000000000000004">
      <c r="A69" s="5" t="s">
        <v>94</v>
      </c>
      <c r="B69" s="13">
        <f t="shared" si="19"/>
        <v>23</v>
      </c>
      <c r="C69" s="14">
        <v>15</v>
      </c>
      <c r="D69" s="13">
        <v>8</v>
      </c>
      <c r="E69" s="66">
        <f t="shared" si="2"/>
        <v>0.34782608695652173</v>
      </c>
      <c r="F69" s="14">
        <v>0</v>
      </c>
      <c r="G69" s="14">
        <v>2</v>
      </c>
      <c r="H69" s="13">
        <v>0</v>
      </c>
      <c r="I69" s="13">
        <v>0</v>
      </c>
      <c r="J69" s="13">
        <v>1</v>
      </c>
      <c r="K69" s="13">
        <v>0</v>
      </c>
      <c r="L69" s="13">
        <f t="shared" si="21"/>
        <v>3</v>
      </c>
      <c r="M69" s="13">
        <v>2</v>
      </c>
      <c r="N69" s="66">
        <f t="shared" si="6"/>
        <v>0.6</v>
      </c>
      <c r="O69" s="13">
        <v>17</v>
      </c>
      <c r="P69" s="13">
        <v>1</v>
      </c>
    </row>
    <row r="70" spans="1:16" x14ac:dyDescent="0.55000000000000004">
      <c r="A70" s="30" t="s">
        <v>95</v>
      </c>
      <c r="B70" s="19">
        <f t="shared" si="19"/>
        <v>5</v>
      </c>
      <c r="C70" s="20">
        <v>2</v>
      </c>
      <c r="D70" s="19">
        <v>3</v>
      </c>
      <c r="E70" s="66">
        <f t="shared" si="2"/>
        <v>0.6</v>
      </c>
      <c r="F70" s="20">
        <v>0</v>
      </c>
      <c r="G70" s="20">
        <v>0</v>
      </c>
      <c r="H70" s="19">
        <v>0</v>
      </c>
      <c r="I70" s="19">
        <v>0</v>
      </c>
      <c r="J70" s="19">
        <v>1</v>
      </c>
      <c r="K70" s="19">
        <v>0</v>
      </c>
      <c r="L70" s="13">
        <f t="shared" si="21"/>
        <v>1</v>
      </c>
      <c r="M70" s="19">
        <v>1</v>
      </c>
      <c r="N70" s="66">
        <f t="shared" si="6"/>
        <v>0.5</v>
      </c>
      <c r="O70" s="19">
        <v>3</v>
      </c>
      <c r="P70" s="19">
        <v>0</v>
      </c>
    </row>
    <row r="71" spans="1:16" x14ac:dyDescent="0.55000000000000004">
      <c r="A71" s="5" t="s">
        <v>96</v>
      </c>
      <c r="B71" s="13">
        <f t="shared" si="19"/>
        <v>1</v>
      </c>
      <c r="C71" s="14">
        <v>1</v>
      </c>
      <c r="D71" s="13">
        <v>0</v>
      </c>
      <c r="E71" s="66">
        <f t="shared" si="2"/>
        <v>0</v>
      </c>
      <c r="F71" s="14">
        <v>0</v>
      </c>
      <c r="G71" s="14">
        <v>0</v>
      </c>
      <c r="H71" s="13">
        <v>0</v>
      </c>
      <c r="I71" s="13">
        <v>0</v>
      </c>
      <c r="J71" s="13">
        <v>0</v>
      </c>
      <c r="K71" s="13">
        <v>0</v>
      </c>
      <c r="L71" s="13">
        <f t="shared" si="21"/>
        <v>0</v>
      </c>
      <c r="M71" s="13">
        <v>0</v>
      </c>
      <c r="N71" s="66" t="e">
        <f>L71/(L71+M71)</f>
        <v>#DIV/0!</v>
      </c>
      <c r="O71" s="13">
        <v>0</v>
      </c>
      <c r="P71" s="13">
        <v>1</v>
      </c>
    </row>
    <row r="72" spans="1:16" x14ac:dyDescent="0.55000000000000004">
      <c r="A72" s="5" t="s">
        <v>97</v>
      </c>
      <c r="B72" s="13">
        <f t="shared" si="8"/>
        <v>17</v>
      </c>
      <c r="C72" s="14">
        <v>12</v>
      </c>
      <c r="D72" s="13">
        <v>5</v>
      </c>
      <c r="E72" s="66">
        <f t="shared" si="2"/>
        <v>0.29411764705882354</v>
      </c>
      <c r="F72" s="14">
        <v>0</v>
      </c>
      <c r="G72" s="14">
        <v>3</v>
      </c>
      <c r="H72" s="13">
        <v>2</v>
      </c>
      <c r="I72" s="13">
        <v>0</v>
      </c>
      <c r="J72" s="13">
        <v>0</v>
      </c>
      <c r="K72" s="13">
        <v>0</v>
      </c>
      <c r="L72" s="13">
        <f t="shared" si="21"/>
        <v>5</v>
      </c>
      <c r="M72" s="13">
        <v>2</v>
      </c>
      <c r="N72" s="66">
        <f t="shared" si="6"/>
        <v>0.7142857142857143</v>
      </c>
      <c r="O72" s="13">
        <v>9</v>
      </c>
      <c r="P72" s="13">
        <v>1</v>
      </c>
    </row>
    <row r="73" spans="1:16" x14ac:dyDescent="0.55000000000000004">
      <c r="A73" s="46" t="s">
        <v>46</v>
      </c>
      <c r="B73" s="24">
        <f t="shared" ref="B73:B80" si="22">C73+D73</f>
        <v>219</v>
      </c>
      <c r="C73" s="24">
        <f>C61+C60+C67+C63+C69+C71+C72</f>
        <v>116</v>
      </c>
      <c r="D73" s="24">
        <f>D61+D60+D67+D63+D69+D71+D72</f>
        <v>103</v>
      </c>
      <c r="E73" s="69">
        <f t="shared" ref="E73:E78" si="23">D73/B73</f>
        <v>0.47031963470319632</v>
      </c>
      <c r="F73" s="24">
        <f t="shared" ref="F73:K73" si="24">F61+F60+F67+F63+F69+F71+F72</f>
        <v>0</v>
      </c>
      <c r="G73" s="24">
        <f t="shared" si="24"/>
        <v>22</v>
      </c>
      <c r="H73" s="24">
        <f t="shared" si="24"/>
        <v>10</v>
      </c>
      <c r="I73" s="24">
        <f t="shared" si="24"/>
        <v>2</v>
      </c>
      <c r="J73" s="24">
        <f t="shared" si="24"/>
        <v>15</v>
      </c>
      <c r="K73" s="24">
        <f t="shared" si="24"/>
        <v>1</v>
      </c>
      <c r="L73" s="24">
        <f t="shared" si="21"/>
        <v>50</v>
      </c>
      <c r="M73" s="24">
        <f>M60+M61+M67+M63+M69+M71+M72</f>
        <v>80</v>
      </c>
      <c r="N73" s="69">
        <f t="shared" si="6"/>
        <v>0.38461538461538464</v>
      </c>
      <c r="O73" s="24">
        <f>O60+O61+O67+O63+O69+O71+O72</f>
        <v>82</v>
      </c>
      <c r="P73" s="24">
        <f>P60+P61+P67+P63+P69+P71+P72</f>
        <v>7</v>
      </c>
    </row>
    <row r="74" spans="1:16" x14ac:dyDescent="0.55000000000000004">
      <c r="A74" s="5" t="s">
        <v>98</v>
      </c>
      <c r="B74" s="13">
        <f t="shared" si="22"/>
        <v>11</v>
      </c>
      <c r="C74" s="13">
        <v>5</v>
      </c>
      <c r="D74" s="13">
        <v>6</v>
      </c>
      <c r="E74" s="66">
        <f t="shared" si="23"/>
        <v>0.54545454545454541</v>
      </c>
      <c r="F74" s="13">
        <v>0</v>
      </c>
      <c r="G74" s="13">
        <v>3</v>
      </c>
      <c r="H74" s="13">
        <v>1</v>
      </c>
      <c r="I74" s="13">
        <v>1</v>
      </c>
      <c r="J74" s="13">
        <v>0</v>
      </c>
      <c r="K74" s="13">
        <v>0</v>
      </c>
      <c r="L74" s="13">
        <f t="shared" si="21"/>
        <v>5</v>
      </c>
      <c r="M74" s="13">
        <v>3</v>
      </c>
      <c r="N74" s="66">
        <f t="shared" ref="N74:N80" si="25">L74/(L74+M74)</f>
        <v>0.625</v>
      </c>
      <c r="O74" s="13">
        <v>3</v>
      </c>
      <c r="P74" s="13">
        <v>0</v>
      </c>
    </row>
    <row r="75" spans="1:16" x14ac:dyDescent="0.55000000000000004">
      <c r="A75" s="5" t="s">
        <v>99</v>
      </c>
      <c r="B75" s="13">
        <f t="shared" si="22"/>
        <v>2</v>
      </c>
      <c r="C75" s="13">
        <v>0</v>
      </c>
      <c r="D75" s="13">
        <v>2</v>
      </c>
      <c r="E75" s="66">
        <f t="shared" si="23"/>
        <v>1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f t="shared" si="21"/>
        <v>0</v>
      </c>
      <c r="M75" s="13">
        <v>1</v>
      </c>
      <c r="N75" s="66">
        <f t="shared" si="25"/>
        <v>0</v>
      </c>
      <c r="O75" s="13">
        <v>0</v>
      </c>
      <c r="P75" s="13">
        <v>1</v>
      </c>
    </row>
    <row r="76" spans="1:16" x14ac:dyDescent="0.55000000000000004">
      <c r="A76" s="5" t="s">
        <v>100</v>
      </c>
      <c r="B76" s="13">
        <f t="shared" si="22"/>
        <v>1</v>
      </c>
      <c r="C76" s="14">
        <v>0</v>
      </c>
      <c r="D76" s="13">
        <v>1</v>
      </c>
      <c r="E76" s="66">
        <f t="shared" si="23"/>
        <v>1</v>
      </c>
      <c r="F76" s="14">
        <v>0</v>
      </c>
      <c r="G76" s="14">
        <v>0</v>
      </c>
      <c r="H76" s="13">
        <v>0</v>
      </c>
      <c r="I76" s="13">
        <v>0</v>
      </c>
      <c r="J76" s="13">
        <v>0</v>
      </c>
      <c r="K76" s="13">
        <v>0</v>
      </c>
      <c r="L76" s="13">
        <f>SUM(F76:K76)</f>
        <v>0</v>
      </c>
      <c r="M76" s="13">
        <v>1</v>
      </c>
      <c r="N76" s="66">
        <f t="shared" si="25"/>
        <v>0</v>
      </c>
      <c r="O76" s="13">
        <v>0</v>
      </c>
      <c r="P76" s="13">
        <v>0</v>
      </c>
    </row>
    <row r="77" spans="1:16" x14ac:dyDescent="0.55000000000000004">
      <c r="A77" s="5" t="s">
        <v>102</v>
      </c>
      <c r="B77" s="13">
        <f t="shared" si="22"/>
        <v>3</v>
      </c>
      <c r="C77" s="14">
        <v>2</v>
      </c>
      <c r="D77" s="13">
        <v>1</v>
      </c>
      <c r="E77" s="66">
        <f t="shared" si="23"/>
        <v>0.33333333333333331</v>
      </c>
      <c r="F77" s="14">
        <v>0</v>
      </c>
      <c r="G77" s="14">
        <v>0</v>
      </c>
      <c r="H77" s="13">
        <v>0</v>
      </c>
      <c r="I77" s="13">
        <v>0</v>
      </c>
      <c r="J77" s="13">
        <v>1</v>
      </c>
      <c r="K77" s="13">
        <v>0</v>
      </c>
      <c r="L77" s="13">
        <f>SUM(F77:K77)</f>
        <v>1</v>
      </c>
      <c r="M77" s="13">
        <v>2</v>
      </c>
      <c r="N77" s="66">
        <f t="shared" si="25"/>
        <v>0.33333333333333331</v>
      </c>
      <c r="O77" s="13">
        <v>0</v>
      </c>
      <c r="P77" s="13">
        <v>0</v>
      </c>
    </row>
    <row r="78" spans="1:16" x14ac:dyDescent="0.55000000000000004">
      <c r="A78" s="5" t="s">
        <v>103</v>
      </c>
      <c r="B78" s="13">
        <f t="shared" si="22"/>
        <v>6</v>
      </c>
      <c r="C78" s="13">
        <v>4</v>
      </c>
      <c r="D78" s="13">
        <v>2</v>
      </c>
      <c r="E78" s="66">
        <f t="shared" si="23"/>
        <v>0.33333333333333331</v>
      </c>
      <c r="F78" s="13">
        <v>0</v>
      </c>
      <c r="G78" s="13">
        <v>1</v>
      </c>
      <c r="H78" s="13">
        <v>3</v>
      </c>
      <c r="I78" s="13">
        <v>0</v>
      </c>
      <c r="J78" s="13">
        <v>0</v>
      </c>
      <c r="K78" s="13">
        <v>1</v>
      </c>
      <c r="L78" s="13">
        <f t="shared" si="21"/>
        <v>5</v>
      </c>
      <c r="M78" s="13">
        <v>1</v>
      </c>
      <c r="N78" s="66">
        <f t="shared" si="25"/>
        <v>0.83333333333333337</v>
      </c>
      <c r="O78" s="13">
        <v>0</v>
      </c>
      <c r="P78" s="13">
        <v>0</v>
      </c>
    </row>
    <row r="79" spans="1:16" x14ac:dyDescent="0.55000000000000004">
      <c r="A79" s="42" t="s">
        <v>50</v>
      </c>
      <c r="B79" s="26">
        <f t="shared" si="22"/>
        <v>23</v>
      </c>
      <c r="C79" s="26">
        <f>SUM(C74:C78)</f>
        <v>11</v>
      </c>
      <c r="D79" s="26">
        <f>SUM(D74:D78)</f>
        <v>12</v>
      </c>
      <c r="E79" s="68">
        <f t="shared" si="2"/>
        <v>0.52173913043478259</v>
      </c>
      <c r="F79" s="26">
        <f>SUM(F74:F78)</f>
        <v>0</v>
      </c>
      <c r="G79" s="26">
        <f t="shared" ref="G79:K79" si="26">SUM(G74:G78)</f>
        <v>4</v>
      </c>
      <c r="H79" s="26">
        <f t="shared" si="26"/>
        <v>4</v>
      </c>
      <c r="I79" s="26">
        <f t="shared" si="26"/>
        <v>1</v>
      </c>
      <c r="J79" s="26">
        <f t="shared" si="26"/>
        <v>1</v>
      </c>
      <c r="K79" s="26">
        <f t="shared" si="26"/>
        <v>1</v>
      </c>
      <c r="L79" s="26">
        <f>SUM(L74:L78)</f>
        <v>11</v>
      </c>
      <c r="M79" s="26">
        <f>SUM(M74:M78)</f>
        <v>8</v>
      </c>
      <c r="N79" s="68">
        <f t="shared" si="25"/>
        <v>0.57894736842105265</v>
      </c>
      <c r="O79" s="26">
        <f>SUM(O74:O78)</f>
        <v>3</v>
      </c>
      <c r="P79" s="26">
        <f>SUM(P74:P78)</f>
        <v>1</v>
      </c>
    </row>
    <row r="80" spans="1:16" x14ac:dyDescent="0.55000000000000004">
      <c r="A80" s="47" t="s">
        <v>104</v>
      </c>
      <c r="B80" s="24">
        <f t="shared" si="22"/>
        <v>246</v>
      </c>
      <c r="C80" s="24">
        <f>C60+C73+C79</f>
        <v>128</v>
      </c>
      <c r="D80" s="24">
        <f>D60+D73+D79</f>
        <v>118</v>
      </c>
      <c r="E80" s="67">
        <f t="shared" si="2"/>
        <v>0.47967479674796748</v>
      </c>
      <c r="F80" s="24">
        <f t="shared" ref="F80:P80" si="27">F60+F73+F79</f>
        <v>0</v>
      </c>
      <c r="G80" s="24">
        <f t="shared" si="27"/>
        <v>27</v>
      </c>
      <c r="H80" s="24">
        <f t="shared" si="27"/>
        <v>14</v>
      </c>
      <c r="I80" s="24">
        <f t="shared" si="27"/>
        <v>3</v>
      </c>
      <c r="J80" s="24">
        <f t="shared" si="27"/>
        <v>17</v>
      </c>
      <c r="K80" s="24">
        <f t="shared" si="27"/>
        <v>2</v>
      </c>
      <c r="L80" s="24">
        <f>SUM(L75:L79)</f>
        <v>17</v>
      </c>
      <c r="M80" s="24">
        <f t="shared" si="27"/>
        <v>88</v>
      </c>
      <c r="N80" s="67">
        <f t="shared" si="25"/>
        <v>0.16190476190476191</v>
      </c>
      <c r="O80" s="24">
        <f t="shared" si="27"/>
        <v>87</v>
      </c>
      <c r="P80" s="24">
        <f t="shared" si="27"/>
        <v>8</v>
      </c>
    </row>
    <row r="81" spans="1:16" ht="18.3" x14ac:dyDescent="0.55000000000000004">
      <c r="A81" s="56" t="s">
        <v>105</v>
      </c>
      <c r="B81" s="13"/>
      <c r="C81" s="36"/>
      <c r="D81" s="26"/>
      <c r="E81" s="66"/>
      <c r="F81" s="36"/>
      <c r="G81" s="36"/>
      <c r="H81" s="26"/>
      <c r="I81" s="26"/>
      <c r="J81" s="26"/>
      <c r="K81" s="26"/>
      <c r="L81" s="13"/>
      <c r="M81" s="26"/>
      <c r="N81" s="66"/>
      <c r="O81" s="26"/>
      <c r="P81" s="26"/>
    </row>
    <row r="82" spans="1:16" x14ac:dyDescent="0.55000000000000004">
      <c r="A82" s="12" t="s">
        <v>106</v>
      </c>
      <c r="B82" s="13">
        <f t="shared" ref="B82:B102" si="28">C82+D82</f>
        <v>2</v>
      </c>
      <c r="C82" s="14">
        <v>0</v>
      </c>
      <c r="D82" s="13">
        <v>2</v>
      </c>
      <c r="E82" s="66">
        <f t="shared" ref="E82:E89" si="29">D82/B82</f>
        <v>1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1</v>
      </c>
      <c r="L82" s="13">
        <f t="shared" ref="L82:L161" si="30">SUM(F82:K82)</f>
        <v>1</v>
      </c>
      <c r="M82" s="26">
        <v>1</v>
      </c>
      <c r="N82" s="66">
        <f t="shared" ref="N82:N89" si="31">L82/(L82+M82)</f>
        <v>0.5</v>
      </c>
      <c r="O82" s="13">
        <v>0</v>
      </c>
      <c r="P82" s="13">
        <v>0</v>
      </c>
    </row>
    <row r="83" spans="1:16" x14ac:dyDescent="0.55000000000000004">
      <c r="A83" s="17" t="s">
        <v>108</v>
      </c>
      <c r="B83" s="13">
        <f t="shared" si="28"/>
        <v>8</v>
      </c>
      <c r="C83" s="13">
        <v>3</v>
      </c>
      <c r="D83" s="13">
        <v>5</v>
      </c>
      <c r="E83" s="66">
        <f t="shared" si="29"/>
        <v>0.625</v>
      </c>
      <c r="F83" s="13">
        <v>0</v>
      </c>
      <c r="G83" s="13">
        <v>0</v>
      </c>
      <c r="H83" s="13">
        <v>0</v>
      </c>
      <c r="I83" s="13">
        <v>0</v>
      </c>
      <c r="J83" s="13">
        <v>1</v>
      </c>
      <c r="K83" s="13">
        <v>0</v>
      </c>
      <c r="L83" s="13">
        <f t="shared" si="30"/>
        <v>1</v>
      </c>
      <c r="M83" s="13">
        <v>3</v>
      </c>
      <c r="N83" s="66">
        <f t="shared" si="31"/>
        <v>0.25</v>
      </c>
      <c r="O83" s="13">
        <v>4</v>
      </c>
      <c r="P83" s="13">
        <v>0</v>
      </c>
    </row>
    <row r="84" spans="1:16" x14ac:dyDescent="0.55000000000000004">
      <c r="A84" s="8" t="s">
        <v>109</v>
      </c>
      <c r="B84" s="19">
        <f t="shared" si="28"/>
        <v>1</v>
      </c>
      <c r="C84" s="20">
        <v>1</v>
      </c>
      <c r="D84" s="19">
        <v>0</v>
      </c>
      <c r="E84" s="66">
        <f t="shared" si="29"/>
        <v>0</v>
      </c>
      <c r="F84" s="20">
        <v>0</v>
      </c>
      <c r="G84" s="20">
        <v>0</v>
      </c>
      <c r="H84" s="19">
        <v>0</v>
      </c>
      <c r="I84" s="19">
        <v>0</v>
      </c>
      <c r="J84" s="19">
        <v>1</v>
      </c>
      <c r="K84" s="19">
        <v>0</v>
      </c>
      <c r="L84" s="13">
        <f t="shared" si="30"/>
        <v>1</v>
      </c>
      <c r="M84" s="19">
        <v>0</v>
      </c>
      <c r="N84" s="66">
        <f t="shared" si="31"/>
        <v>1</v>
      </c>
      <c r="O84" s="19">
        <v>0</v>
      </c>
      <c r="P84" s="19">
        <v>0</v>
      </c>
    </row>
    <row r="85" spans="1:16" x14ac:dyDescent="0.55000000000000004">
      <c r="A85" s="37" t="s">
        <v>110</v>
      </c>
      <c r="B85" s="19">
        <f t="shared" si="28"/>
        <v>1</v>
      </c>
      <c r="C85" s="20">
        <v>1</v>
      </c>
      <c r="D85" s="19">
        <v>0</v>
      </c>
      <c r="E85" s="66">
        <f t="shared" si="29"/>
        <v>0</v>
      </c>
      <c r="F85" s="20">
        <v>0</v>
      </c>
      <c r="G85" s="20">
        <v>0</v>
      </c>
      <c r="H85" s="19">
        <v>0</v>
      </c>
      <c r="I85" s="19">
        <v>0</v>
      </c>
      <c r="J85" s="19">
        <v>0</v>
      </c>
      <c r="K85" s="19">
        <v>0</v>
      </c>
      <c r="L85" s="13">
        <f t="shared" si="30"/>
        <v>0</v>
      </c>
      <c r="M85" s="19">
        <v>0</v>
      </c>
      <c r="N85" s="66" t="e">
        <f t="shared" si="31"/>
        <v>#DIV/0!</v>
      </c>
      <c r="O85" s="19">
        <v>1</v>
      </c>
      <c r="P85" s="19">
        <v>0</v>
      </c>
    </row>
    <row r="86" spans="1:16" x14ac:dyDescent="0.55000000000000004">
      <c r="A86" s="8" t="s">
        <v>111</v>
      </c>
      <c r="B86" s="19">
        <f t="shared" si="28"/>
        <v>3</v>
      </c>
      <c r="C86" s="20">
        <v>0</v>
      </c>
      <c r="D86" s="19">
        <v>3</v>
      </c>
      <c r="E86" s="66">
        <f t="shared" si="29"/>
        <v>1</v>
      </c>
      <c r="F86" s="20">
        <v>0</v>
      </c>
      <c r="G86" s="20">
        <v>0</v>
      </c>
      <c r="H86" s="19">
        <v>0</v>
      </c>
      <c r="I86" s="19">
        <v>0</v>
      </c>
      <c r="J86" s="19">
        <v>0</v>
      </c>
      <c r="K86" s="19">
        <v>0</v>
      </c>
      <c r="L86" s="13">
        <f t="shared" si="30"/>
        <v>0</v>
      </c>
      <c r="M86" s="19">
        <v>3</v>
      </c>
      <c r="N86" s="66">
        <f t="shared" si="31"/>
        <v>0</v>
      </c>
      <c r="O86" s="19">
        <v>0</v>
      </c>
      <c r="P86" s="19">
        <v>0</v>
      </c>
    </row>
    <row r="87" spans="1:16" x14ac:dyDescent="0.55000000000000004">
      <c r="A87" s="8" t="s">
        <v>112</v>
      </c>
      <c r="B87" s="19">
        <f t="shared" si="28"/>
        <v>3</v>
      </c>
      <c r="C87" s="20">
        <v>1</v>
      </c>
      <c r="D87" s="19">
        <v>2</v>
      </c>
      <c r="E87" s="66">
        <f t="shared" si="29"/>
        <v>0.66666666666666663</v>
      </c>
      <c r="F87" s="20">
        <v>0</v>
      </c>
      <c r="G87" s="20">
        <v>0</v>
      </c>
      <c r="H87" s="19">
        <v>0</v>
      </c>
      <c r="I87" s="19">
        <v>0</v>
      </c>
      <c r="J87" s="19">
        <v>0</v>
      </c>
      <c r="K87" s="19">
        <v>0</v>
      </c>
      <c r="L87" s="13">
        <f t="shared" si="30"/>
        <v>0</v>
      </c>
      <c r="M87" s="19">
        <v>0</v>
      </c>
      <c r="N87" s="66" t="e">
        <f t="shared" si="31"/>
        <v>#DIV/0!</v>
      </c>
      <c r="O87" s="19">
        <v>3</v>
      </c>
      <c r="P87" s="19">
        <v>0</v>
      </c>
    </row>
    <row r="88" spans="1:16" x14ac:dyDescent="0.55000000000000004">
      <c r="A88" s="17" t="s">
        <v>113</v>
      </c>
      <c r="B88" s="13">
        <f t="shared" si="28"/>
        <v>7</v>
      </c>
      <c r="C88" s="13">
        <v>0</v>
      </c>
      <c r="D88" s="13">
        <v>7</v>
      </c>
      <c r="E88" s="66">
        <f t="shared" si="29"/>
        <v>1</v>
      </c>
      <c r="F88" s="13">
        <v>0</v>
      </c>
      <c r="G88" s="13">
        <v>0</v>
      </c>
      <c r="H88" s="13">
        <v>1</v>
      </c>
      <c r="I88" s="13">
        <v>0</v>
      </c>
      <c r="J88" s="13">
        <v>0</v>
      </c>
      <c r="K88" s="13">
        <v>0</v>
      </c>
      <c r="L88" s="13">
        <f t="shared" si="30"/>
        <v>1</v>
      </c>
      <c r="M88" s="13">
        <v>5</v>
      </c>
      <c r="N88" s="66">
        <f t="shared" si="31"/>
        <v>0.16666666666666666</v>
      </c>
      <c r="O88" s="13">
        <v>0</v>
      </c>
      <c r="P88" s="13">
        <v>1</v>
      </c>
    </row>
    <row r="89" spans="1:16" x14ac:dyDescent="0.55000000000000004">
      <c r="A89" s="8" t="s">
        <v>114</v>
      </c>
      <c r="B89" s="19">
        <f t="shared" si="28"/>
        <v>4</v>
      </c>
      <c r="C89" s="20">
        <v>0</v>
      </c>
      <c r="D89" s="19">
        <v>4</v>
      </c>
      <c r="E89" s="66">
        <f t="shared" si="29"/>
        <v>1</v>
      </c>
      <c r="F89" s="20">
        <v>0</v>
      </c>
      <c r="G89" s="20">
        <v>0</v>
      </c>
      <c r="H89" s="19">
        <v>1</v>
      </c>
      <c r="I89" s="19">
        <v>0</v>
      </c>
      <c r="J89" s="19">
        <v>0</v>
      </c>
      <c r="K89" s="19">
        <v>0</v>
      </c>
      <c r="L89" s="13">
        <f t="shared" si="30"/>
        <v>1</v>
      </c>
      <c r="M89" s="19">
        <v>3</v>
      </c>
      <c r="N89" s="66">
        <f t="shared" si="31"/>
        <v>0.25</v>
      </c>
      <c r="O89" s="19">
        <v>0</v>
      </c>
      <c r="P89" s="19">
        <v>0</v>
      </c>
    </row>
    <row r="90" spans="1:16" x14ac:dyDescent="0.55000000000000004">
      <c r="A90" s="46" t="s">
        <v>22</v>
      </c>
      <c r="B90" s="24">
        <f t="shared" si="28"/>
        <v>17</v>
      </c>
      <c r="C90" s="24">
        <f>C82+C83+C88</f>
        <v>3</v>
      </c>
      <c r="D90" s="24">
        <f>D82+D83+D88</f>
        <v>14</v>
      </c>
      <c r="E90" s="67">
        <f t="shared" ref="E90:E102" si="32">D90/B90</f>
        <v>0.82352941176470584</v>
      </c>
      <c r="F90" s="24">
        <f t="shared" ref="F90:K90" si="33">F82+F83+F88</f>
        <v>0</v>
      </c>
      <c r="G90" s="24">
        <f t="shared" si="33"/>
        <v>0</v>
      </c>
      <c r="H90" s="24">
        <f t="shared" si="33"/>
        <v>1</v>
      </c>
      <c r="I90" s="24">
        <f t="shared" si="33"/>
        <v>0</v>
      </c>
      <c r="J90" s="24">
        <f t="shared" si="33"/>
        <v>1</v>
      </c>
      <c r="K90" s="24">
        <f t="shared" si="33"/>
        <v>1</v>
      </c>
      <c r="L90" s="24">
        <f t="shared" si="30"/>
        <v>3</v>
      </c>
      <c r="M90" s="24">
        <f>M82+M83+M88</f>
        <v>9</v>
      </c>
      <c r="N90" s="67">
        <f t="shared" ref="N90:N102" si="34">L90/(L90+M90)</f>
        <v>0.25</v>
      </c>
      <c r="O90" s="24">
        <f>O82+O83+O88</f>
        <v>4</v>
      </c>
      <c r="P90" s="24">
        <f>P82+P83+P88</f>
        <v>1</v>
      </c>
    </row>
    <row r="91" spans="1:16" x14ac:dyDescent="0.55000000000000004">
      <c r="A91" s="17" t="s">
        <v>115</v>
      </c>
      <c r="B91" s="13">
        <f t="shared" si="28"/>
        <v>60</v>
      </c>
      <c r="C91" s="21">
        <v>7</v>
      </c>
      <c r="D91" s="21">
        <v>53</v>
      </c>
      <c r="E91" s="66">
        <f t="shared" si="32"/>
        <v>0.8833333333333333</v>
      </c>
      <c r="F91" s="21">
        <v>0</v>
      </c>
      <c r="G91" s="21">
        <v>5</v>
      </c>
      <c r="H91" s="21">
        <v>9</v>
      </c>
      <c r="I91" s="21">
        <v>2</v>
      </c>
      <c r="J91" s="21">
        <v>3</v>
      </c>
      <c r="K91" s="21">
        <v>0</v>
      </c>
      <c r="L91" s="13">
        <f t="shared" si="30"/>
        <v>19</v>
      </c>
      <c r="M91" s="21">
        <v>40</v>
      </c>
      <c r="N91" s="66">
        <f t="shared" si="34"/>
        <v>0.32203389830508472</v>
      </c>
      <c r="O91" s="21">
        <v>1</v>
      </c>
      <c r="P91" s="21">
        <v>0</v>
      </c>
    </row>
    <row r="92" spans="1:16" x14ac:dyDescent="0.55000000000000004">
      <c r="A92" s="8" t="s">
        <v>235</v>
      </c>
      <c r="B92" s="13">
        <f t="shared" si="28"/>
        <v>5</v>
      </c>
      <c r="C92" s="20">
        <v>0</v>
      </c>
      <c r="D92" s="19">
        <v>5</v>
      </c>
      <c r="E92" s="66">
        <f t="shared" si="32"/>
        <v>1</v>
      </c>
      <c r="F92" s="20">
        <v>0</v>
      </c>
      <c r="G92" s="20">
        <v>0</v>
      </c>
      <c r="H92" s="19">
        <v>0</v>
      </c>
      <c r="I92" s="19">
        <v>0</v>
      </c>
      <c r="J92" s="19">
        <v>0</v>
      </c>
      <c r="K92" s="19">
        <v>0</v>
      </c>
      <c r="L92" s="13">
        <f t="shared" si="30"/>
        <v>0</v>
      </c>
      <c r="M92" s="19">
        <v>4</v>
      </c>
      <c r="N92" s="66">
        <f t="shared" si="34"/>
        <v>0</v>
      </c>
      <c r="O92" s="19">
        <v>1</v>
      </c>
      <c r="P92" s="19">
        <v>0</v>
      </c>
    </row>
    <row r="93" spans="1:16" x14ac:dyDescent="0.55000000000000004">
      <c r="A93" s="8" t="s">
        <v>118</v>
      </c>
      <c r="B93" s="13">
        <f>C93+D93</f>
        <v>32</v>
      </c>
      <c r="C93" s="20">
        <v>3</v>
      </c>
      <c r="D93" s="19">
        <v>29</v>
      </c>
      <c r="E93" s="66">
        <f t="shared" si="32"/>
        <v>0.90625</v>
      </c>
      <c r="F93" s="20">
        <v>0</v>
      </c>
      <c r="G93" s="20">
        <v>2</v>
      </c>
      <c r="H93" s="19">
        <v>3</v>
      </c>
      <c r="I93" s="19">
        <v>1</v>
      </c>
      <c r="J93" s="19">
        <v>3</v>
      </c>
      <c r="K93" s="19">
        <v>0</v>
      </c>
      <c r="L93" s="13">
        <f t="shared" si="30"/>
        <v>9</v>
      </c>
      <c r="M93" s="19">
        <v>23</v>
      </c>
      <c r="N93" s="66">
        <f t="shared" si="34"/>
        <v>0.28125</v>
      </c>
      <c r="O93" s="19">
        <v>0</v>
      </c>
      <c r="P93" s="19">
        <v>0</v>
      </c>
    </row>
    <row r="94" spans="1:16" x14ac:dyDescent="0.55000000000000004">
      <c r="A94" s="8" t="s">
        <v>119</v>
      </c>
      <c r="B94" s="13">
        <f>C94+D94</f>
        <v>23</v>
      </c>
      <c r="C94" s="20">
        <v>4</v>
      </c>
      <c r="D94" s="19">
        <v>19</v>
      </c>
      <c r="E94" s="66">
        <f t="shared" si="32"/>
        <v>0.82608695652173914</v>
      </c>
      <c r="F94" s="20">
        <v>0</v>
      </c>
      <c r="G94" s="20">
        <v>3</v>
      </c>
      <c r="H94" s="19">
        <v>6</v>
      </c>
      <c r="I94" s="19">
        <v>1</v>
      </c>
      <c r="J94" s="19">
        <v>0</v>
      </c>
      <c r="K94" s="19">
        <v>0</v>
      </c>
      <c r="L94" s="13">
        <f t="shared" si="30"/>
        <v>10</v>
      </c>
      <c r="M94" s="19">
        <v>13</v>
      </c>
      <c r="N94" s="66">
        <f t="shared" si="34"/>
        <v>0.43478260869565216</v>
      </c>
      <c r="O94" s="19">
        <v>0</v>
      </c>
      <c r="P94" s="19">
        <v>0</v>
      </c>
    </row>
    <row r="95" spans="1:16" x14ac:dyDescent="0.55000000000000004">
      <c r="A95" s="12" t="s">
        <v>121</v>
      </c>
      <c r="B95" s="13">
        <f t="shared" si="28"/>
        <v>5</v>
      </c>
      <c r="C95" s="14">
        <v>1</v>
      </c>
      <c r="D95" s="13">
        <v>4</v>
      </c>
      <c r="E95" s="66">
        <f t="shared" si="32"/>
        <v>0.8</v>
      </c>
      <c r="F95" s="14">
        <v>0</v>
      </c>
      <c r="G95" s="14">
        <v>0</v>
      </c>
      <c r="H95" s="13">
        <v>1</v>
      </c>
      <c r="I95" s="13">
        <v>0</v>
      </c>
      <c r="J95" s="13">
        <v>1</v>
      </c>
      <c r="K95" s="13">
        <v>0</v>
      </c>
      <c r="L95" s="13">
        <f t="shared" si="30"/>
        <v>2</v>
      </c>
      <c r="M95" s="13">
        <v>3</v>
      </c>
      <c r="N95" s="66">
        <f t="shared" si="34"/>
        <v>0.4</v>
      </c>
      <c r="O95" s="13">
        <v>0</v>
      </c>
      <c r="P95" s="13">
        <v>0</v>
      </c>
    </row>
    <row r="96" spans="1:16" x14ac:dyDescent="0.55000000000000004">
      <c r="A96" s="46" t="s">
        <v>46</v>
      </c>
      <c r="B96" s="24">
        <f t="shared" si="28"/>
        <v>65</v>
      </c>
      <c r="C96" s="24">
        <f>C91+C95</f>
        <v>8</v>
      </c>
      <c r="D96" s="24">
        <f>D91+D95</f>
        <v>57</v>
      </c>
      <c r="E96" s="67">
        <f t="shared" si="32"/>
        <v>0.87692307692307692</v>
      </c>
      <c r="F96" s="24">
        <f t="shared" ref="F96:K96" si="35">F91+F95</f>
        <v>0</v>
      </c>
      <c r="G96" s="24">
        <f t="shared" si="35"/>
        <v>5</v>
      </c>
      <c r="H96" s="24">
        <f t="shared" si="35"/>
        <v>10</v>
      </c>
      <c r="I96" s="24">
        <f t="shared" si="35"/>
        <v>2</v>
      </c>
      <c r="J96" s="24">
        <f t="shared" si="35"/>
        <v>4</v>
      </c>
      <c r="K96" s="24">
        <f t="shared" si="35"/>
        <v>0</v>
      </c>
      <c r="L96" s="24">
        <f>F96+G96+H96+I96+J96+K96</f>
        <v>21</v>
      </c>
      <c r="M96" s="24">
        <f>M91+M95</f>
        <v>43</v>
      </c>
      <c r="N96" s="67">
        <f t="shared" si="34"/>
        <v>0.328125</v>
      </c>
      <c r="O96" s="24">
        <f>O91+O95</f>
        <v>1</v>
      </c>
      <c r="P96" s="24">
        <f>P91+P95</f>
        <v>0</v>
      </c>
    </row>
    <row r="97" spans="1:16" x14ac:dyDescent="0.55000000000000004">
      <c r="A97" s="5" t="s">
        <v>236</v>
      </c>
      <c r="B97" s="13">
        <f t="shared" si="28"/>
        <v>0</v>
      </c>
      <c r="C97" s="14">
        <v>0</v>
      </c>
      <c r="D97" s="13">
        <v>0</v>
      </c>
      <c r="E97" s="66" t="e">
        <f t="shared" si="32"/>
        <v>#DIV/0!</v>
      </c>
      <c r="F97" s="14"/>
      <c r="G97" s="14"/>
      <c r="H97" s="13"/>
      <c r="I97" s="13"/>
      <c r="J97" s="13"/>
      <c r="K97" s="13"/>
      <c r="L97" s="13">
        <f t="shared" si="30"/>
        <v>0</v>
      </c>
      <c r="M97" s="13"/>
      <c r="N97" s="66" t="e">
        <f t="shared" si="34"/>
        <v>#DIV/0!</v>
      </c>
      <c r="O97" s="13"/>
      <c r="P97" s="13"/>
    </row>
    <row r="98" spans="1:16" x14ac:dyDescent="0.55000000000000004">
      <c r="A98" s="5" t="s">
        <v>124</v>
      </c>
      <c r="B98" s="13">
        <f t="shared" si="28"/>
        <v>61</v>
      </c>
      <c r="C98" s="14">
        <v>6</v>
      </c>
      <c r="D98" s="13">
        <v>55</v>
      </c>
      <c r="E98" s="66">
        <f t="shared" si="32"/>
        <v>0.90163934426229508</v>
      </c>
      <c r="F98" s="14">
        <v>0</v>
      </c>
      <c r="G98" s="14">
        <v>5</v>
      </c>
      <c r="H98" s="13">
        <v>7</v>
      </c>
      <c r="I98" s="13">
        <v>0</v>
      </c>
      <c r="J98" s="13">
        <v>3</v>
      </c>
      <c r="K98" s="13">
        <v>2</v>
      </c>
      <c r="L98" s="13">
        <f t="shared" si="30"/>
        <v>17</v>
      </c>
      <c r="M98" s="13">
        <v>42</v>
      </c>
      <c r="N98" s="66">
        <f t="shared" si="34"/>
        <v>0.28813559322033899</v>
      </c>
      <c r="O98" s="13">
        <v>0</v>
      </c>
      <c r="P98" s="13">
        <v>2</v>
      </c>
    </row>
    <row r="99" spans="1:16" x14ac:dyDescent="0.55000000000000004">
      <c r="A99" s="5" t="s">
        <v>125</v>
      </c>
      <c r="B99" s="13">
        <f t="shared" si="28"/>
        <v>0</v>
      </c>
      <c r="C99" s="14">
        <v>0</v>
      </c>
      <c r="D99" s="13">
        <v>0</v>
      </c>
      <c r="E99" s="66" t="e">
        <f t="shared" si="32"/>
        <v>#DIV/0!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3">
        <f t="shared" si="30"/>
        <v>0</v>
      </c>
      <c r="M99" s="13">
        <v>0</v>
      </c>
      <c r="N99" s="66" t="e">
        <f t="shared" si="34"/>
        <v>#DIV/0!</v>
      </c>
      <c r="O99" s="13">
        <v>0</v>
      </c>
      <c r="P99" s="13">
        <v>0</v>
      </c>
    </row>
    <row r="100" spans="1:16" x14ac:dyDescent="0.55000000000000004">
      <c r="A100" s="5" t="s">
        <v>126</v>
      </c>
      <c r="B100" s="13">
        <f t="shared" si="28"/>
        <v>8</v>
      </c>
      <c r="C100" s="14">
        <v>3</v>
      </c>
      <c r="D100" s="13">
        <v>5</v>
      </c>
      <c r="E100" s="66">
        <f t="shared" si="32"/>
        <v>0.625</v>
      </c>
      <c r="F100" s="14">
        <v>1</v>
      </c>
      <c r="G100" s="14">
        <v>3</v>
      </c>
      <c r="H100" s="13">
        <v>0</v>
      </c>
      <c r="I100" s="13">
        <v>0</v>
      </c>
      <c r="J100" s="13">
        <v>0</v>
      </c>
      <c r="K100" s="13">
        <v>0</v>
      </c>
      <c r="L100" s="13">
        <f t="shared" si="30"/>
        <v>4</v>
      </c>
      <c r="M100" s="13">
        <v>4</v>
      </c>
      <c r="N100" s="66">
        <f t="shared" si="34"/>
        <v>0.5</v>
      </c>
      <c r="O100" s="13">
        <v>0</v>
      </c>
      <c r="P100" s="13">
        <v>0</v>
      </c>
    </row>
    <row r="101" spans="1:16" x14ac:dyDescent="0.55000000000000004">
      <c r="A101" s="42" t="s">
        <v>50</v>
      </c>
      <c r="B101" s="26">
        <f t="shared" si="28"/>
        <v>69</v>
      </c>
      <c r="C101" s="26">
        <f>SUM(C97:C100)</f>
        <v>9</v>
      </c>
      <c r="D101" s="26">
        <f>SUM(D97:D100)</f>
        <v>60</v>
      </c>
      <c r="E101" s="68">
        <f t="shared" si="32"/>
        <v>0.86956521739130432</v>
      </c>
      <c r="F101" s="26">
        <f>SUM(F97:F100)</f>
        <v>1</v>
      </c>
      <c r="G101" s="26">
        <f t="shared" ref="G101:K101" si="36">SUM(G97:G100)</f>
        <v>8</v>
      </c>
      <c r="H101" s="26">
        <f t="shared" si="36"/>
        <v>7</v>
      </c>
      <c r="I101" s="26">
        <f t="shared" si="36"/>
        <v>0</v>
      </c>
      <c r="J101" s="26">
        <f t="shared" si="36"/>
        <v>3</v>
      </c>
      <c r="K101" s="26">
        <f t="shared" si="36"/>
        <v>2</v>
      </c>
      <c r="L101" s="26">
        <f t="shared" si="30"/>
        <v>21</v>
      </c>
      <c r="M101" s="26">
        <f t="shared" ref="M101" si="37">SUM(M97:M100)</f>
        <v>46</v>
      </c>
      <c r="N101" s="68">
        <f t="shared" si="34"/>
        <v>0.31343283582089554</v>
      </c>
      <c r="O101" s="26">
        <f>SUM(O97:O100)</f>
        <v>0</v>
      </c>
      <c r="P101" s="26">
        <f>SUM(P97:P100)</f>
        <v>2</v>
      </c>
    </row>
    <row r="102" spans="1:16" x14ac:dyDescent="0.55000000000000004">
      <c r="A102" s="47" t="s">
        <v>127</v>
      </c>
      <c r="B102" s="24">
        <f t="shared" si="28"/>
        <v>151</v>
      </c>
      <c r="C102" s="24">
        <f>C90+C96+C101</f>
        <v>20</v>
      </c>
      <c r="D102" s="24">
        <f>D90+D96+D101</f>
        <v>131</v>
      </c>
      <c r="E102" s="67">
        <f t="shared" si="32"/>
        <v>0.86754966887417218</v>
      </c>
      <c r="F102" s="48">
        <f t="shared" ref="F102:K102" si="38">F90+F96+F101</f>
        <v>1</v>
      </c>
      <c r="G102" s="48">
        <f t="shared" si="38"/>
        <v>13</v>
      </c>
      <c r="H102" s="48">
        <f t="shared" si="38"/>
        <v>18</v>
      </c>
      <c r="I102" s="48">
        <f t="shared" si="38"/>
        <v>2</v>
      </c>
      <c r="J102" s="48">
        <f t="shared" si="38"/>
        <v>8</v>
      </c>
      <c r="K102" s="48">
        <f t="shared" si="38"/>
        <v>3</v>
      </c>
      <c r="L102" s="24">
        <f t="shared" si="30"/>
        <v>45</v>
      </c>
      <c r="M102" s="24">
        <f>M90+M96+M101</f>
        <v>98</v>
      </c>
      <c r="N102" s="67">
        <f t="shared" si="34"/>
        <v>0.31468531468531469</v>
      </c>
      <c r="O102" s="24">
        <f>O90+O96+O101</f>
        <v>5</v>
      </c>
      <c r="P102" s="24">
        <f>P90+P96+P101</f>
        <v>3</v>
      </c>
    </row>
    <row r="103" spans="1:16" ht="18.3" x14ac:dyDescent="0.55000000000000004">
      <c r="A103" s="56" t="s">
        <v>128</v>
      </c>
      <c r="B103" s="13"/>
      <c r="C103" s="36"/>
      <c r="D103" s="26"/>
      <c r="E103" s="66"/>
      <c r="F103" s="36"/>
      <c r="G103" s="36"/>
      <c r="H103" s="26"/>
      <c r="I103" s="26"/>
      <c r="J103" s="26"/>
      <c r="K103" s="26"/>
      <c r="L103" s="13"/>
      <c r="M103" s="26"/>
      <c r="N103" s="66"/>
      <c r="O103" s="26"/>
      <c r="P103" s="26"/>
    </row>
    <row r="104" spans="1:16" x14ac:dyDescent="0.55000000000000004">
      <c r="A104" s="5" t="s">
        <v>294</v>
      </c>
      <c r="B104" s="13">
        <f t="shared" ref="B104:B118" si="39">C104+D104</f>
        <v>5</v>
      </c>
      <c r="C104" s="13">
        <v>1</v>
      </c>
      <c r="D104" s="13">
        <v>4</v>
      </c>
      <c r="E104" s="66">
        <f t="shared" ref="E104:E174" si="40">D104/B104</f>
        <v>0.8</v>
      </c>
      <c r="F104" s="13">
        <v>0</v>
      </c>
      <c r="G104" s="13">
        <v>0</v>
      </c>
      <c r="H104" s="13">
        <v>2</v>
      </c>
      <c r="I104" s="13">
        <v>0</v>
      </c>
      <c r="J104" s="13">
        <v>0</v>
      </c>
      <c r="K104" s="13">
        <v>0</v>
      </c>
      <c r="L104" s="13">
        <f t="shared" si="30"/>
        <v>2</v>
      </c>
      <c r="M104" s="13">
        <v>1</v>
      </c>
      <c r="N104" s="66">
        <f t="shared" ref="N104:N171" si="41">L104/(L104+M104)</f>
        <v>0.66666666666666663</v>
      </c>
      <c r="O104" s="13">
        <v>1</v>
      </c>
      <c r="P104" s="13">
        <v>1</v>
      </c>
    </row>
    <row r="105" spans="1:16" x14ac:dyDescent="0.55000000000000004">
      <c r="A105" s="8" t="s">
        <v>262</v>
      </c>
      <c r="B105" s="19">
        <f>C105+D105</f>
        <v>6</v>
      </c>
      <c r="C105" s="20">
        <v>1</v>
      </c>
      <c r="D105" s="19">
        <v>5</v>
      </c>
      <c r="E105" s="66">
        <f t="shared" si="40"/>
        <v>0.83333333333333337</v>
      </c>
      <c r="F105" s="20">
        <v>0</v>
      </c>
      <c r="G105" s="20">
        <v>0</v>
      </c>
      <c r="H105" s="19">
        <v>2</v>
      </c>
      <c r="I105" s="19">
        <v>0</v>
      </c>
      <c r="J105" s="19">
        <v>0</v>
      </c>
      <c r="K105" s="19">
        <v>0</v>
      </c>
      <c r="L105" s="13">
        <f t="shared" si="30"/>
        <v>2</v>
      </c>
      <c r="M105" s="19">
        <v>1</v>
      </c>
      <c r="N105" s="66">
        <f t="shared" si="41"/>
        <v>0.66666666666666663</v>
      </c>
      <c r="O105" s="19">
        <v>1</v>
      </c>
      <c r="P105" s="19">
        <v>1</v>
      </c>
    </row>
    <row r="106" spans="1:16" x14ac:dyDescent="0.55000000000000004">
      <c r="A106" s="8" t="s">
        <v>263</v>
      </c>
      <c r="B106" s="19">
        <f>C106+D106</f>
        <v>0</v>
      </c>
      <c r="C106" s="20">
        <v>0</v>
      </c>
      <c r="D106" s="19">
        <v>0</v>
      </c>
      <c r="E106" s="66" t="e">
        <f t="shared" si="40"/>
        <v>#DIV/0!</v>
      </c>
      <c r="F106" s="20">
        <v>0</v>
      </c>
      <c r="G106" s="20">
        <v>0</v>
      </c>
      <c r="H106" s="19">
        <v>0</v>
      </c>
      <c r="I106" s="19">
        <v>0</v>
      </c>
      <c r="J106" s="19">
        <v>0</v>
      </c>
      <c r="K106" s="19">
        <v>0</v>
      </c>
      <c r="L106" s="13">
        <f t="shared" si="30"/>
        <v>0</v>
      </c>
      <c r="M106" s="19">
        <v>0</v>
      </c>
      <c r="N106" s="66" t="e">
        <f t="shared" si="41"/>
        <v>#DIV/0!</v>
      </c>
      <c r="O106" s="19">
        <v>0</v>
      </c>
      <c r="P106" s="19">
        <v>0</v>
      </c>
    </row>
    <row r="107" spans="1:16" x14ac:dyDescent="0.55000000000000004">
      <c r="A107" s="5" t="s">
        <v>135</v>
      </c>
      <c r="B107" s="13">
        <f t="shared" si="39"/>
        <v>0</v>
      </c>
      <c r="C107" s="13">
        <v>0</v>
      </c>
      <c r="D107" s="13">
        <v>0</v>
      </c>
      <c r="E107" s="66" t="e">
        <f t="shared" si="40"/>
        <v>#DIV/0!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f t="shared" si="30"/>
        <v>0</v>
      </c>
      <c r="M107" s="13">
        <v>0</v>
      </c>
      <c r="N107" s="66" t="e">
        <f t="shared" si="41"/>
        <v>#DIV/0!</v>
      </c>
      <c r="O107" s="13">
        <v>0</v>
      </c>
      <c r="P107" s="13">
        <v>0</v>
      </c>
    </row>
    <row r="108" spans="1:16" x14ac:dyDescent="0.55000000000000004">
      <c r="A108" s="8" t="s">
        <v>136</v>
      </c>
      <c r="B108" s="19">
        <f>C108+D108</f>
        <v>0</v>
      </c>
      <c r="C108" s="20">
        <v>0</v>
      </c>
      <c r="D108" s="19">
        <v>0</v>
      </c>
      <c r="E108" s="66" t="e">
        <f t="shared" si="40"/>
        <v>#DIV/0!</v>
      </c>
      <c r="F108" s="20">
        <v>0</v>
      </c>
      <c r="G108" s="20">
        <v>0</v>
      </c>
      <c r="H108" s="19">
        <v>0</v>
      </c>
      <c r="I108" s="19">
        <v>0</v>
      </c>
      <c r="J108" s="19">
        <v>0</v>
      </c>
      <c r="K108" s="19">
        <v>0</v>
      </c>
      <c r="L108" s="13">
        <f t="shared" si="30"/>
        <v>0</v>
      </c>
      <c r="M108" s="19">
        <v>0</v>
      </c>
      <c r="N108" s="66" t="e">
        <f t="shared" si="41"/>
        <v>#DIV/0!</v>
      </c>
      <c r="O108" s="19">
        <v>0</v>
      </c>
      <c r="P108" s="19">
        <v>0</v>
      </c>
    </row>
    <row r="109" spans="1:16" x14ac:dyDescent="0.55000000000000004">
      <c r="A109" s="17" t="s">
        <v>137</v>
      </c>
      <c r="B109" s="13">
        <f>C109+D109</f>
        <v>1</v>
      </c>
      <c r="C109" s="14">
        <v>0</v>
      </c>
      <c r="D109" s="13">
        <v>1</v>
      </c>
      <c r="E109" s="66">
        <f>D109/B109</f>
        <v>1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14">
        <v>0</v>
      </c>
      <c r="L109" s="13">
        <f>SUM(F109:K109)</f>
        <v>0</v>
      </c>
      <c r="M109" s="13">
        <v>1</v>
      </c>
      <c r="N109" s="66">
        <f>L109/(L109+M109)</f>
        <v>0</v>
      </c>
      <c r="O109" s="13">
        <v>0</v>
      </c>
      <c r="P109" s="13">
        <v>0</v>
      </c>
    </row>
    <row r="110" spans="1:16" x14ac:dyDescent="0.55000000000000004">
      <c r="A110" s="5" t="s">
        <v>141</v>
      </c>
      <c r="B110" s="13">
        <f t="shared" si="39"/>
        <v>1</v>
      </c>
      <c r="C110" s="14">
        <v>0</v>
      </c>
      <c r="D110" s="13">
        <v>1</v>
      </c>
      <c r="E110" s="66">
        <f t="shared" si="40"/>
        <v>1</v>
      </c>
      <c r="F110" s="14">
        <v>0</v>
      </c>
      <c r="G110" s="14">
        <v>0</v>
      </c>
      <c r="H110" s="13">
        <v>0</v>
      </c>
      <c r="I110" s="13">
        <v>0</v>
      </c>
      <c r="J110" s="13">
        <v>1</v>
      </c>
      <c r="K110" s="13">
        <v>0</v>
      </c>
      <c r="L110" s="13">
        <f t="shared" si="30"/>
        <v>1</v>
      </c>
      <c r="M110" s="13">
        <v>0</v>
      </c>
      <c r="N110" s="66">
        <f t="shared" si="41"/>
        <v>1</v>
      </c>
      <c r="O110" s="13">
        <v>0</v>
      </c>
      <c r="P110" s="13">
        <v>0</v>
      </c>
    </row>
    <row r="111" spans="1:16" x14ac:dyDescent="0.55000000000000004">
      <c r="A111" s="5" t="s">
        <v>142</v>
      </c>
      <c r="B111" s="13">
        <f t="shared" si="39"/>
        <v>3</v>
      </c>
      <c r="C111" s="14">
        <v>0</v>
      </c>
      <c r="D111" s="13">
        <v>3</v>
      </c>
      <c r="E111" s="66">
        <f t="shared" si="40"/>
        <v>1</v>
      </c>
      <c r="F111" s="14">
        <v>0</v>
      </c>
      <c r="G111" s="14">
        <v>0</v>
      </c>
      <c r="H111" s="13">
        <v>1</v>
      </c>
      <c r="I111" s="13">
        <v>0</v>
      </c>
      <c r="J111" s="13">
        <v>1</v>
      </c>
      <c r="K111" s="13">
        <v>0</v>
      </c>
      <c r="L111" s="13">
        <f t="shared" si="30"/>
        <v>2</v>
      </c>
      <c r="M111" s="13">
        <v>1</v>
      </c>
      <c r="N111" s="66">
        <f t="shared" si="41"/>
        <v>0.66666666666666663</v>
      </c>
      <c r="O111" s="13">
        <v>0</v>
      </c>
      <c r="P111" s="13">
        <v>0</v>
      </c>
    </row>
    <row r="112" spans="1:16" x14ac:dyDescent="0.55000000000000004">
      <c r="A112" s="38" t="s">
        <v>145</v>
      </c>
      <c r="B112" s="13">
        <f>C112+D112</f>
        <v>3</v>
      </c>
      <c r="C112" s="14">
        <v>0</v>
      </c>
      <c r="D112" s="13">
        <v>3</v>
      </c>
      <c r="E112" s="66">
        <f>D112/B112</f>
        <v>1</v>
      </c>
      <c r="F112" s="14">
        <v>0</v>
      </c>
      <c r="G112" s="14">
        <v>0</v>
      </c>
      <c r="H112" s="13">
        <v>2</v>
      </c>
      <c r="I112" s="13">
        <v>0</v>
      </c>
      <c r="J112" s="13">
        <v>0</v>
      </c>
      <c r="K112" s="13">
        <v>0</v>
      </c>
      <c r="L112" s="13">
        <f>SUM(F112:K112)</f>
        <v>2</v>
      </c>
      <c r="M112" s="13">
        <v>1</v>
      </c>
      <c r="N112" s="66">
        <f>L112/(L112+M112)</f>
        <v>0.66666666666666663</v>
      </c>
      <c r="O112" s="13">
        <v>0</v>
      </c>
      <c r="P112" s="13">
        <v>0</v>
      </c>
    </row>
    <row r="113" spans="1:16" x14ac:dyDescent="0.55000000000000004">
      <c r="A113" s="46" t="s">
        <v>22</v>
      </c>
      <c r="B113" s="24">
        <f>C113+D113</f>
        <v>13</v>
      </c>
      <c r="C113" s="24">
        <f>C109+C107+C110+C111+C112+C104</f>
        <v>1</v>
      </c>
      <c r="D113" s="24">
        <f t="shared" ref="D113:P113" si="42">D109+D107+D110+D111+D112+D104</f>
        <v>12</v>
      </c>
      <c r="E113" s="67">
        <f>D113/B113</f>
        <v>0.92307692307692313</v>
      </c>
      <c r="F113" s="24">
        <f t="shared" si="42"/>
        <v>0</v>
      </c>
      <c r="G113" s="24">
        <f t="shared" si="42"/>
        <v>0</v>
      </c>
      <c r="H113" s="24">
        <f t="shared" si="42"/>
        <v>5</v>
      </c>
      <c r="I113" s="24">
        <f t="shared" si="42"/>
        <v>0</v>
      </c>
      <c r="J113" s="24">
        <f t="shared" si="42"/>
        <v>2</v>
      </c>
      <c r="K113" s="24">
        <f t="shared" si="42"/>
        <v>0</v>
      </c>
      <c r="L113" s="24">
        <f t="shared" si="42"/>
        <v>7</v>
      </c>
      <c r="M113" s="24">
        <f t="shared" si="42"/>
        <v>4</v>
      </c>
      <c r="N113" s="67">
        <f>L113/(L113+M113)</f>
        <v>0.63636363636363635</v>
      </c>
      <c r="O113" s="24">
        <f t="shared" si="42"/>
        <v>1</v>
      </c>
      <c r="P113" s="24">
        <f t="shared" si="42"/>
        <v>1</v>
      </c>
    </row>
    <row r="114" spans="1:16" x14ac:dyDescent="0.55000000000000004">
      <c r="A114" s="42" t="s">
        <v>146</v>
      </c>
      <c r="B114" s="26"/>
      <c r="C114" s="26"/>
      <c r="D114" s="26"/>
      <c r="E114" s="66"/>
      <c r="F114" s="26"/>
      <c r="G114" s="26"/>
      <c r="H114" s="26"/>
      <c r="I114" s="26"/>
      <c r="J114" s="26"/>
      <c r="K114" s="26"/>
      <c r="L114" s="26"/>
      <c r="M114" s="26"/>
      <c r="N114" s="66"/>
      <c r="O114" s="26"/>
      <c r="P114" s="26"/>
    </row>
    <row r="115" spans="1:16" x14ac:dyDescent="0.55000000000000004">
      <c r="A115" s="5" t="s">
        <v>147</v>
      </c>
      <c r="B115" s="13">
        <f>C115+D115</f>
        <v>9</v>
      </c>
      <c r="C115" s="14">
        <v>2</v>
      </c>
      <c r="D115" s="13">
        <v>7</v>
      </c>
      <c r="E115" s="66">
        <f>D115/B115</f>
        <v>0.77777777777777779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13">
        <v>0</v>
      </c>
      <c r="L115" s="13">
        <f>SUM(F115:K115)</f>
        <v>0</v>
      </c>
      <c r="M115" s="13">
        <v>8</v>
      </c>
      <c r="N115" s="66">
        <f>L115/(L115+M115)</f>
        <v>0</v>
      </c>
      <c r="O115" s="13">
        <v>0</v>
      </c>
      <c r="P115" s="13">
        <v>1</v>
      </c>
    </row>
    <row r="116" spans="1:16" x14ac:dyDescent="0.55000000000000004">
      <c r="A116" s="18" t="s">
        <v>148</v>
      </c>
      <c r="B116" s="19">
        <v>0</v>
      </c>
      <c r="C116" s="20">
        <v>0</v>
      </c>
      <c r="D116" s="19">
        <v>0</v>
      </c>
      <c r="E116" s="66" t="e">
        <f>D116/B116</f>
        <v>#DIV/0!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13">
        <f>SUM(F116:K116)</f>
        <v>0</v>
      </c>
      <c r="M116" s="19">
        <v>0</v>
      </c>
      <c r="N116" s="66" t="e">
        <f>L116/(L116+M116)</f>
        <v>#DIV/0!</v>
      </c>
      <c r="O116" s="19">
        <v>0</v>
      </c>
      <c r="P116" s="19">
        <v>0</v>
      </c>
    </row>
    <row r="117" spans="1:16" x14ac:dyDescent="0.55000000000000004">
      <c r="A117" s="5" t="s">
        <v>149</v>
      </c>
      <c r="B117" s="13">
        <f t="shared" si="39"/>
        <v>7</v>
      </c>
      <c r="C117" s="14">
        <v>3</v>
      </c>
      <c r="D117" s="13">
        <v>4</v>
      </c>
      <c r="E117" s="66">
        <f t="shared" si="40"/>
        <v>0.5714285714285714</v>
      </c>
      <c r="F117" s="14">
        <v>0</v>
      </c>
      <c r="G117" s="14">
        <v>0</v>
      </c>
      <c r="H117" s="13">
        <v>0</v>
      </c>
      <c r="I117" s="13">
        <v>2</v>
      </c>
      <c r="J117" s="13">
        <v>1</v>
      </c>
      <c r="K117" s="13">
        <v>0</v>
      </c>
      <c r="L117" s="13">
        <f t="shared" si="30"/>
        <v>3</v>
      </c>
      <c r="M117" s="13">
        <v>3</v>
      </c>
      <c r="N117" s="66">
        <f t="shared" si="41"/>
        <v>0.5</v>
      </c>
      <c r="O117" s="13">
        <v>0</v>
      </c>
      <c r="P117" s="13">
        <v>1</v>
      </c>
    </row>
    <row r="118" spans="1:16" x14ac:dyDescent="0.55000000000000004">
      <c r="A118" s="17" t="s">
        <v>150</v>
      </c>
      <c r="B118" s="13">
        <f t="shared" si="39"/>
        <v>146</v>
      </c>
      <c r="C118" s="13">
        <v>48</v>
      </c>
      <c r="D118" s="13">
        <v>98</v>
      </c>
      <c r="E118" s="66">
        <f t="shared" si="40"/>
        <v>0.67123287671232879</v>
      </c>
      <c r="F118" s="13">
        <v>0</v>
      </c>
      <c r="G118" s="13">
        <v>6</v>
      </c>
      <c r="H118" s="13">
        <v>18</v>
      </c>
      <c r="I118" s="13">
        <v>1</v>
      </c>
      <c r="J118" s="13">
        <v>20</v>
      </c>
      <c r="K118" s="13">
        <v>4</v>
      </c>
      <c r="L118" s="13">
        <f t="shared" si="30"/>
        <v>49</v>
      </c>
      <c r="M118" s="13">
        <v>89</v>
      </c>
      <c r="N118" s="66">
        <f t="shared" si="41"/>
        <v>0.35507246376811596</v>
      </c>
      <c r="O118" s="13">
        <v>1</v>
      </c>
      <c r="P118" s="13">
        <v>7</v>
      </c>
    </row>
    <row r="119" spans="1:16" x14ac:dyDescent="0.55000000000000004">
      <c r="A119" s="8" t="s">
        <v>151</v>
      </c>
      <c r="B119" s="19">
        <f>C119+D119</f>
        <v>16</v>
      </c>
      <c r="C119" s="20">
        <v>4</v>
      </c>
      <c r="D119" s="19">
        <v>12</v>
      </c>
      <c r="E119" s="66">
        <f t="shared" si="40"/>
        <v>0.75</v>
      </c>
      <c r="F119" s="20">
        <v>0</v>
      </c>
      <c r="G119" s="20">
        <v>0</v>
      </c>
      <c r="H119" s="19">
        <v>2</v>
      </c>
      <c r="I119" s="19">
        <v>0</v>
      </c>
      <c r="J119" s="19">
        <v>4</v>
      </c>
      <c r="K119" s="19">
        <v>2</v>
      </c>
      <c r="L119" s="13">
        <f t="shared" si="30"/>
        <v>8</v>
      </c>
      <c r="M119" s="19">
        <v>8</v>
      </c>
      <c r="N119" s="66">
        <f t="shared" si="41"/>
        <v>0.5</v>
      </c>
      <c r="O119" s="19">
        <v>0</v>
      </c>
      <c r="P119" s="19">
        <v>0</v>
      </c>
    </row>
    <row r="120" spans="1:16" x14ac:dyDescent="0.55000000000000004">
      <c r="A120" s="8" t="s">
        <v>152</v>
      </c>
      <c r="B120" s="19">
        <f t="shared" ref="B120:B130" si="43">C120+D120</f>
        <v>0</v>
      </c>
      <c r="C120" s="20">
        <v>0</v>
      </c>
      <c r="D120" s="19">
        <v>0</v>
      </c>
      <c r="E120" s="66" t="e">
        <f t="shared" si="40"/>
        <v>#DIV/0!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13">
        <f t="shared" si="30"/>
        <v>0</v>
      </c>
      <c r="M120" s="19">
        <v>0</v>
      </c>
      <c r="N120" s="66" t="e">
        <f t="shared" si="41"/>
        <v>#DIV/0!</v>
      </c>
      <c r="O120" s="19">
        <v>0</v>
      </c>
      <c r="P120" s="19">
        <v>0</v>
      </c>
    </row>
    <row r="121" spans="1:16" x14ac:dyDescent="0.55000000000000004">
      <c r="A121" s="8" t="s">
        <v>268</v>
      </c>
      <c r="B121" s="19">
        <f t="shared" si="43"/>
        <v>21</v>
      </c>
      <c r="C121" s="20">
        <v>1</v>
      </c>
      <c r="D121" s="19">
        <v>20</v>
      </c>
      <c r="E121" s="66">
        <f t="shared" si="40"/>
        <v>0.95238095238095233</v>
      </c>
      <c r="F121" s="20">
        <v>0</v>
      </c>
      <c r="G121" s="20">
        <v>1</v>
      </c>
      <c r="H121" s="19">
        <v>4</v>
      </c>
      <c r="I121" s="19">
        <v>0</v>
      </c>
      <c r="J121" s="19">
        <v>1</v>
      </c>
      <c r="K121" s="19">
        <v>0</v>
      </c>
      <c r="L121" s="13">
        <f t="shared" si="30"/>
        <v>6</v>
      </c>
      <c r="M121" s="19">
        <v>12</v>
      </c>
      <c r="N121" s="66">
        <f t="shared" si="41"/>
        <v>0.33333333333333331</v>
      </c>
      <c r="O121" s="19">
        <v>1</v>
      </c>
      <c r="P121" s="19">
        <v>2</v>
      </c>
    </row>
    <row r="122" spans="1:16" x14ac:dyDescent="0.55000000000000004">
      <c r="A122" s="8" t="s">
        <v>269</v>
      </c>
      <c r="B122" s="19">
        <f t="shared" si="43"/>
        <v>0</v>
      </c>
      <c r="C122" s="20">
        <v>0</v>
      </c>
      <c r="D122" s="19">
        <v>0</v>
      </c>
      <c r="E122" s="66" t="e">
        <f t="shared" si="40"/>
        <v>#DIV/0!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13">
        <f t="shared" si="30"/>
        <v>0</v>
      </c>
      <c r="M122" s="19">
        <v>0</v>
      </c>
      <c r="N122" s="66" t="e">
        <f t="shared" si="41"/>
        <v>#DIV/0!</v>
      </c>
      <c r="O122" s="19">
        <v>0</v>
      </c>
      <c r="P122" s="19">
        <v>0</v>
      </c>
    </row>
    <row r="123" spans="1:16" ht="18.75" customHeight="1" x14ac:dyDescent="0.55000000000000004">
      <c r="A123" s="65" t="s">
        <v>154</v>
      </c>
      <c r="B123" s="19">
        <f t="shared" si="43"/>
        <v>20</v>
      </c>
      <c r="C123" s="20">
        <v>7</v>
      </c>
      <c r="D123" s="19">
        <v>13</v>
      </c>
      <c r="E123" s="66">
        <f t="shared" si="40"/>
        <v>0.65</v>
      </c>
      <c r="F123" s="20">
        <v>0</v>
      </c>
      <c r="G123" s="20">
        <v>0</v>
      </c>
      <c r="H123" s="19">
        <v>5</v>
      </c>
      <c r="I123" s="19">
        <v>0</v>
      </c>
      <c r="J123" s="19">
        <v>3</v>
      </c>
      <c r="K123" s="19">
        <v>0</v>
      </c>
      <c r="L123" s="13">
        <f t="shared" si="30"/>
        <v>8</v>
      </c>
      <c r="M123" s="19">
        <v>11</v>
      </c>
      <c r="N123" s="66">
        <f t="shared" si="41"/>
        <v>0.42105263157894735</v>
      </c>
      <c r="O123" s="19">
        <v>0</v>
      </c>
      <c r="P123" s="19">
        <v>1</v>
      </c>
    </row>
    <row r="124" spans="1:16" x14ac:dyDescent="0.55000000000000004">
      <c r="A124" s="8" t="s">
        <v>155</v>
      </c>
      <c r="B124" s="19">
        <f t="shared" si="43"/>
        <v>38</v>
      </c>
      <c r="C124" s="20">
        <v>17</v>
      </c>
      <c r="D124" s="19">
        <v>21</v>
      </c>
      <c r="E124" s="66">
        <f t="shared" si="40"/>
        <v>0.55263157894736847</v>
      </c>
      <c r="F124" s="20">
        <v>0</v>
      </c>
      <c r="G124" s="20">
        <v>0</v>
      </c>
      <c r="H124" s="19">
        <v>1</v>
      </c>
      <c r="I124" s="19">
        <v>1</v>
      </c>
      <c r="J124" s="19">
        <v>2</v>
      </c>
      <c r="K124" s="19">
        <v>1</v>
      </c>
      <c r="L124" s="13">
        <f t="shared" si="30"/>
        <v>5</v>
      </c>
      <c r="M124" s="19">
        <v>30</v>
      </c>
      <c r="N124" s="66">
        <f t="shared" si="41"/>
        <v>0.14285714285714285</v>
      </c>
      <c r="O124" s="19">
        <v>0</v>
      </c>
      <c r="P124" s="19">
        <v>3</v>
      </c>
    </row>
    <row r="125" spans="1:16" x14ac:dyDescent="0.55000000000000004">
      <c r="A125" s="8" t="s">
        <v>156</v>
      </c>
      <c r="B125" s="19">
        <f t="shared" si="43"/>
        <v>0</v>
      </c>
      <c r="C125" s="20">
        <v>0</v>
      </c>
      <c r="D125" s="19">
        <v>0</v>
      </c>
      <c r="E125" s="66" t="e">
        <f t="shared" si="40"/>
        <v>#DIV/0!</v>
      </c>
      <c r="F125" s="20">
        <v>0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13">
        <f t="shared" si="30"/>
        <v>0</v>
      </c>
      <c r="M125" s="19">
        <v>0</v>
      </c>
      <c r="N125" s="66" t="e">
        <f t="shared" si="41"/>
        <v>#DIV/0!</v>
      </c>
      <c r="O125" s="19">
        <v>0</v>
      </c>
      <c r="P125" s="19">
        <v>0</v>
      </c>
    </row>
    <row r="126" spans="1:16" x14ac:dyDescent="0.55000000000000004">
      <c r="A126" s="8" t="s">
        <v>157</v>
      </c>
      <c r="B126" s="19">
        <f t="shared" si="43"/>
        <v>0</v>
      </c>
      <c r="C126" s="20">
        <v>0</v>
      </c>
      <c r="D126" s="19">
        <v>0</v>
      </c>
      <c r="E126" s="66" t="e">
        <f t="shared" si="40"/>
        <v>#DIV/0!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13">
        <f t="shared" si="30"/>
        <v>0</v>
      </c>
      <c r="M126" s="19">
        <v>0</v>
      </c>
      <c r="N126" s="66" t="e">
        <f t="shared" si="41"/>
        <v>#DIV/0!</v>
      </c>
      <c r="O126" s="19">
        <v>0</v>
      </c>
      <c r="P126" s="19">
        <v>0</v>
      </c>
    </row>
    <row r="127" spans="1:16" x14ac:dyDescent="0.55000000000000004">
      <c r="A127" s="64" t="s">
        <v>158</v>
      </c>
      <c r="B127" s="19">
        <f t="shared" si="43"/>
        <v>0</v>
      </c>
      <c r="C127" s="20">
        <v>0</v>
      </c>
      <c r="D127" s="19">
        <v>0</v>
      </c>
      <c r="E127" s="66" t="e">
        <f t="shared" si="40"/>
        <v>#DIV/0!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13">
        <f t="shared" si="30"/>
        <v>0</v>
      </c>
      <c r="M127" s="19">
        <v>0</v>
      </c>
      <c r="N127" s="66" t="e">
        <f t="shared" si="41"/>
        <v>#DIV/0!</v>
      </c>
      <c r="O127" s="19">
        <v>0</v>
      </c>
      <c r="P127" s="19">
        <v>0</v>
      </c>
    </row>
    <row r="128" spans="1:16" x14ac:dyDescent="0.55000000000000004">
      <c r="A128" s="8" t="s">
        <v>159</v>
      </c>
      <c r="B128" s="19">
        <f t="shared" si="43"/>
        <v>47</v>
      </c>
      <c r="C128" s="20">
        <v>19</v>
      </c>
      <c r="D128" s="19">
        <v>28</v>
      </c>
      <c r="E128" s="66">
        <f t="shared" si="40"/>
        <v>0.5957446808510638</v>
      </c>
      <c r="F128" s="20">
        <v>0</v>
      </c>
      <c r="G128" s="20">
        <v>5</v>
      </c>
      <c r="H128" s="19">
        <v>6</v>
      </c>
      <c r="I128" s="19">
        <v>0</v>
      </c>
      <c r="J128" s="19">
        <v>10</v>
      </c>
      <c r="K128" s="19">
        <v>1</v>
      </c>
      <c r="L128" s="13">
        <f t="shared" si="30"/>
        <v>22</v>
      </c>
      <c r="M128" s="19">
        <v>24</v>
      </c>
      <c r="N128" s="66">
        <f t="shared" si="41"/>
        <v>0.47826086956521741</v>
      </c>
      <c r="O128" s="19">
        <v>0</v>
      </c>
      <c r="P128" s="19">
        <v>1</v>
      </c>
    </row>
    <row r="129" spans="1:16" x14ac:dyDescent="0.55000000000000004">
      <c r="A129" s="8" t="s">
        <v>160</v>
      </c>
      <c r="B129" s="19">
        <f t="shared" si="43"/>
        <v>0</v>
      </c>
      <c r="C129" s="20">
        <v>0</v>
      </c>
      <c r="D129" s="19">
        <v>0</v>
      </c>
      <c r="E129" s="66" t="e">
        <f t="shared" si="40"/>
        <v>#DIV/0!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13">
        <f t="shared" si="30"/>
        <v>0</v>
      </c>
      <c r="M129" s="19">
        <v>0</v>
      </c>
      <c r="N129" s="66" t="e">
        <f t="shared" si="41"/>
        <v>#DIV/0!</v>
      </c>
      <c r="O129" s="19">
        <v>0</v>
      </c>
      <c r="P129" s="19">
        <v>0</v>
      </c>
    </row>
    <row r="130" spans="1:16" x14ac:dyDescent="0.55000000000000004">
      <c r="A130" s="5" t="s">
        <v>161</v>
      </c>
      <c r="B130" s="13">
        <f t="shared" si="43"/>
        <v>0</v>
      </c>
      <c r="C130" s="14">
        <v>0</v>
      </c>
      <c r="D130" s="13">
        <v>0</v>
      </c>
      <c r="E130" s="66" t="e">
        <f t="shared" si="40"/>
        <v>#DIV/0!</v>
      </c>
      <c r="F130" s="14">
        <v>0</v>
      </c>
      <c r="G130" s="14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f t="shared" si="30"/>
        <v>0</v>
      </c>
      <c r="M130" s="13">
        <v>0</v>
      </c>
      <c r="N130" s="66" t="e">
        <f t="shared" si="41"/>
        <v>#DIV/0!</v>
      </c>
      <c r="O130" s="13">
        <v>0</v>
      </c>
      <c r="P130" s="13">
        <v>0</v>
      </c>
    </row>
    <row r="131" spans="1:16" x14ac:dyDescent="0.55000000000000004">
      <c r="A131" s="17" t="s">
        <v>162</v>
      </c>
      <c r="B131" s="13">
        <f>C131+D131</f>
        <v>3</v>
      </c>
      <c r="C131" s="14">
        <v>1</v>
      </c>
      <c r="D131" s="13">
        <v>2</v>
      </c>
      <c r="E131" s="66">
        <f>D131/B131</f>
        <v>0.66666666666666663</v>
      </c>
      <c r="F131" s="14">
        <v>0</v>
      </c>
      <c r="G131" s="14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f>SUM(F131:K131)</f>
        <v>0</v>
      </c>
      <c r="M131" s="13">
        <v>2</v>
      </c>
      <c r="N131" s="66">
        <f>L131/(L131+M131)</f>
        <v>0</v>
      </c>
      <c r="O131" s="13">
        <v>1</v>
      </c>
      <c r="P131" s="13">
        <v>0</v>
      </c>
    </row>
    <row r="132" spans="1:16" x14ac:dyDescent="0.55000000000000004">
      <c r="A132" s="5" t="s">
        <v>164</v>
      </c>
      <c r="B132" s="13">
        <f>C132+D132</f>
        <v>16</v>
      </c>
      <c r="C132" s="14">
        <v>1</v>
      </c>
      <c r="D132" s="13">
        <v>15</v>
      </c>
      <c r="E132" s="66">
        <f>D132/B132</f>
        <v>0.9375</v>
      </c>
      <c r="F132" s="61">
        <v>0</v>
      </c>
      <c r="G132" s="61">
        <v>0</v>
      </c>
      <c r="H132" s="61">
        <v>0</v>
      </c>
      <c r="I132" s="61">
        <v>0</v>
      </c>
      <c r="J132" s="61">
        <v>1</v>
      </c>
      <c r="K132" s="13">
        <v>0</v>
      </c>
      <c r="L132" s="13">
        <f>SUM(F132:K132)</f>
        <v>1</v>
      </c>
      <c r="M132" s="13">
        <v>14</v>
      </c>
      <c r="N132" s="66">
        <f>L132/(L132+M132)</f>
        <v>6.6666666666666666E-2</v>
      </c>
      <c r="O132" s="13">
        <v>1</v>
      </c>
      <c r="P132" s="13">
        <v>0</v>
      </c>
    </row>
    <row r="133" spans="1:16" x14ac:dyDescent="0.55000000000000004">
      <c r="A133" s="5" t="s">
        <v>165</v>
      </c>
      <c r="B133" s="13">
        <f>C133+D133</f>
        <v>42</v>
      </c>
      <c r="C133" s="14">
        <v>8</v>
      </c>
      <c r="D133" s="13">
        <v>34</v>
      </c>
      <c r="E133" s="66">
        <f t="shared" si="40"/>
        <v>0.80952380952380953</v>
      </c>
      <c r="F133" s="14">
        <v>0</v>
      </c>
      <c r="G133" s="14">
        <v>2</v>
      </c>
      <c r="H133" s="13">
        <v>3</v>
      </c>
      <c r="I133" s="13">
        <v>0</v>
      </c>
      <c r="J133" s="13">
        <v>4</v>
      </c>
      <c r="K133" s="13">
        <v>0</v>
      </c>
      <c r="L133" s="13">
        <f t="shared" si="30"/>
        <v>9</v>
      </c>
      <c r="M133" s="13">
        <v>31</v>
      </c>
      <c r="N133" s="66">
        <f t="shared" si="41"/>
        <v>0.22500000000000001</v>
      </c>
      <c r="O133" s="13">
        <v>1</v>
      </c>
      <c r="P133" s="13">
        <v>1</v>
      </c>
    </row>
    <row r="134" spans="1:16" x14ac:dyDescent="0.55000000000000004">
      <c r="A134" s="5" t="s">
        <v>168</v>
      </c>
      <c r="B134" s="13">
        <f>C134+D134</f>
        <v>9</v>
      </c>
      <c r="C134" s="14">
        <v>1</v>
      </c>
      <c r="D134" s="13">
        <v>8</v>
      </c>
      <c r="E134" s="66">
        <f>D134/B134</f>
        <v>0.88888888888888884</v>
      </c>
      <c r="F134" s="61">
        <v>0</v>
      </c>
      <c r="G134" s="61">
        <v>0</v>
      </c>
      <c r="H134" s="61">
        <v>0</v>
      </c>
      <c r="I134" s="61">
        <v>0</v>
      </c>
      <c r="J134" s="61">
        <v>1</v>
      </c>
      <c r="K134" s="13">
        <v>0</v>
      </c>
      <c r="L134" s="13">
        <f>SUM(F134:K134)</f>
        <v>1</v>
      </c>
      <c r="M134" s="13">
        <v>7</v>
      </c>
      <c r="N134" s="66">
        <f>L134/(L134+M134)</f>
        <v>0.125</v>
      </c>
      <c r="O134" s="13">
        <v>1</v>
      </c>
      <c r="P134" s="13">
        <v>0</v>
      </c>
    </row>
    <row r="135" spans="1:16" x14ac:dyDescent="0.55000000000000004">
      <c r="A135" s="18" t="s">
        <v>169</v>
      </c>
      <c r="B135" s="13">
        <f>C135+D135</f>
        <v>1</v>
      </c>
      <c r="C135" s="14">
        <v>0</v>
      </c>
      <c r="D135" s="13">
        <v>1</v>
      </c>
      <c r="E135" s="66">
        <f>D135/B135</f>
        <v>1</v>
      </c>
      <c r="F135" s="61">
        <v>0</v>
      </c>
      <c r="G135" s="61">
        <v>0</v>
      </c>
      <c r="H135" s="61">
        <v>0</v>
      </c>
      <c r="I135" s="61">
        <v>0</v>
      </c>
      <c r="J135" s="61">
        <v>0</v>
      </c>
      <c r="K135" s="13">
        <v>0</v>
      </c>
      <c r="L135" s="13">
        <f>SUM(F135:K135)</f>
        <v>0</v>
      </c>
      <c r="M135" s="13">
        <v>1</v>
      </c>
      <c r="N135" s="66">
        <f>L135/(L135+M135)</f>
        <v>0</v>
      </c>
      <c r="O135" s="13">
        <v>0</v>
      </c>
      <c r="P135" s="13">
        <v>0</v>
      </c>
    </row>
    <row r="136" spans="1:16" x14ac:dyDescent="0.55000000000000004">
      <c r="A136" s="5" t="s">
        <v>171</v>
      </c>
      <c r="B136" s="13">
        <f t="shared" ref="B136:B173" si="44">C136+D136</f>
        <v>25</v>
      </c>
      <c r="C136" s="14">
        <v>4</v>
      </c>
      <c r="D136" s="13">
        <v>21</v>
      </c>
      <c r="E136" s="66">
        <f t="shared" si="40"/>
        <v>0.84</v>
      </c>
      <c r="F136" s="14">
        <v>0</v>
      </c>
      <c r="G136" s="14">
        <v>0</v>
      </c>
      <c r="H136" s="13">
        <v>3</v>
      </c>
      <c r="I136" s="13">
        <v>0</v>
      </c>
      <c r="J136" s="13">
        <v>1</v>
      </c>
      <c r="K136" s="13">
        <v>1</v>
      </c>
      <c r="L136" s="13">
        <f t="shared" si="30"/>
        <v>5</v>
      </c>
      <c r="M136" s="13">
        <v>18</v>
      </c>
      <c r="N136" s="66">
        <f t="shared" si="41"/>
        <v>0.21739130434782608</v>
      </c>
      <c r="O136" s="13">
        <v>0</v>
      </c>
      <c r="P136" s="13">
        <v>2</v>
      </c>
    </row>
    <row r="137" spans="1:16" x14ac:dyDescent="0.55000000000000004">
      <c r="A137" s="5" t="s">
        <v>131</v>
      </c>
      <c r="B137" s="13">
        <f t="shared" si="44"/>
        <v>8</v>
      </c>
      <c r="C137" s="14">
        <v>2</v>
      </c>
      <c r="D137" s="13">
        <v>6</v>
      </c>
      <c r="E137" s="66">
        <f t="shared" si="40"/>
        <v>0.75</v>
      </c>
      <c r="F137" s="14">
        <v>0</v>
      </c>
      <c r="G137" s="14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f t="shared" si="30"/>
        <v>0</v>
      </c>
      <c r="M137" s="13">
        <v>8</v>
      </c>
      <c r="N137" s="66">
        <f t="shared" si="41"/>
        <v>0</v>
      </c>
      <c r="O137" s="13">
        <v>0</v>
      </c>
      <c r="P137" s="13">
        <v>0</v>
      </c>
    </row>
    <row r="138" spans="1:16" x14ac:dyDescent="0.55000000000000004">
      <c r="A138" s="17" t="s">
        <v>174</v>
      </c>
      <c r="B138" s="13">
        <f t="shared" si="44"/>
        <v>11</v>
      </c>
      <c r="C138" s="13">
        <v>2</v>
      </c>
      <c r="D138" s="13">
        <v>9</v>
      </c>
      <c r="E138" s="66">
        <f t="shared" si="40"/>
        <v>0.81818181818181823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f t="shared" si="30"/>
        <v>0</v>
      </c>
      <c r="M138" s="13">
        <v>11</v>
      </c>
      <c r="N138" s="66">
        <f t="shared" si="41"/>
        <v>0</v>
      </c>
      <c r="O138" s="13">
        <v>0</v>
      </c>
      <c r="P138" s="13">
        <v>0</v>
      </c>
    </row>
    <row r="139" spans="1:16" x14ac:dyDescent="0.55000000000000004">
      <c r="A139" s="8" t="s">
        <v>175</v>
      </c>
      <c r="B139" s="19">
        <f t="shared" si="44"/>
        <v>3</v>
      </c>
      <c r="C139" s="20">
        <v>0</v>
      </c>
      <c r="D139" s="19">
        <v>3</v>
      </c>
      <c r="E139" s="66">
        <f t="shared" si="40"/>
        <v>1</v>
      </c>
      <c r="F139" s="20">
        <v>0</v>
      </c>
      <c r="G139" s="20">
        <v>0</v>
      </c>
      <c r="H139" s="19">
        <v>0</v>
      </c>
      <c r="I139" s="19">
        <v>0</v>
      </c>
      <c r="J139" s="19">
        <v>0</v>
      </c>
      <c r="K139" s="19">
        <v>0</v>
      </c>
      <c r="L139" s="13">
        <f t="shared" si="30"/>
        <v>0</v>
      </c>
      <c r="M139" s="19">
        <v>3</v>
      </c>
      <c r="N139" s="66">
        <f t="shared" si="41"/>
        <v>0</v>
      </c>
      <c r="O139" s="19">
        <v>0</v>
      </c>
      <c r="P139" s="19">
        <v>0</v>
      </c>
    </row>
    <row r="140" spans="1:16" x14ac:dyDescent="0.55000000000000004">
      <c r="A140" s="8" t="s">
        <v>295</v>
      </c>
      <c r="B140" s="19">
        <f>C140+D140</f>
        <v>5</v>
      </c>
      <c r="C140" s="20">
        <v>0</v>
      </c>
      <c r="D140" s="19">
        <v>5</v>
      </c>
      <c r="E140" s="66">
        <f t="shared" si="40"/>
        <v>1</v>
      </c>
      <c r="F140" s="20">
        <v>0</v>
      </c>
      <c r="G140" s="20">
        <v>0</v>
      </c>
      <c r="H140" s="19">
        <v>0</v>
      </c>
      <c r="I140" s="19">
        <v>0</v>
      </c>
      <c r="J140" s="19">
        <v>0</v>
      </c>
      <c r="K140" s="19">
        <v>0</v>
      </c>
      <c r="L140" s="13">
        <f t="shared" si="30"/>
        <v>0</v>
      </c>
      <c r="M140" s="19">
        <v>5</v>
      </c>
      <c r="N140" s="66">
        <f t="shared" si="41"/>
        <v>0</v>
      </c>
      <c r="O140" s="19">
        <v>0</v>
      </c>
      <c r="P140" s="19">
        <v>0</v>
      </c>
    </row>
    <row r="141" spans="1:16" x14ac:dyDescent="0.55000000000000004">
      <c r="A141" s="8" t="s">
        <v>176</v>
      </c>
      <c r="B141" s="19">
        <f t="shared" ref="B141:B147" si="45">C141+D141</f>
        <v>6</v>
      </c>
      <c r="C141" s="20">
        <v>2</v>
      </c>
      <c r="D141" s="19">
        <v>4</v>
      </c>
      <c r="E141" s="66">
        <f t="shared" si="40"/>
        <v>0.66666666666666663</v>
      </c>
      <c r="F141" s="20">
        <v>0</v>
      </c>
      <c r="G141" s="20">
        <v>0</v>
      </c>
      <c r="H141" s="19">
        <v>0</v>
      </c>
      <c r="I141" s="19">
        <v>0</v>
      </c>
      <c r="J141" s="19">
        <v>0</v>
      </c>
      <c r="K141" s="19">
        <v>0</v>
      </c>
      <c r="L141" s="13">
        <f t="shared" si="30"/>
        <v>0</v>
      </c>
      <c r="M141" s="19">
        <v>6</v>
      </c>
      <c r="N141" s="66">
        <f t="shared" si="41"/>
        <v>0</v>
      </c>
      <c r="O141" s="19">
        <v>0</v>
      </c>
      <c r="P141" s="19">
        <v>0</v>
      </c>
    </row>
    <row r="142" spans="1:16" x14ac:dyDescent="0.55000000000000004">
      <c r="A142" s="8" t="s">
        <v>177</v>
      </c>
      <c r="B142" s="19">
        <f t="shared" si="45"/>
        <v>0</v>
      </c>
      <c r="C142" s="20">
        <v>0</v>
      </c>
      <c r="D142" s="19">
        <v>0</v>
      </c>
      <c r="E142" s="66" t="e">
        <f t="shared" si="40"/>
        <v>#DIV/0!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13">
        <f t="shared" si="30"/>
        <v>0</v>
      </c>
      <c r="M142" s="19">
        <v>0</v>
      </c>
      <c r="N142" s="66" t="e">
        <f t="shared" si="41"/>
        <v>#DIV/0!</v>
      </c>
      <c r="O142" s="19">
        <v>0</v>
      </c>
      <c r="P142" s="19">
        <v>0</v>
      </c>
    </row>
    <row r="143" spans="1:16" x14ac:dyDescent="0.55000000000000004">
      <c r="A143" s="17" t="s">
        <v>179</v>
      </c>
      <c r="B143" s="13">
        <f>C143+D143</f>
        <v>28</v>
      </c>
      <c r="C143" s="13">
        <v>4</v>
      </c>
      <c r="D143" s="13">
        <v>24</v>
      </c>
      <c r="E143" s="66">
        <f>D143/B143</f>
        <v>0.8571428571428571</v>
      </c>
      <c r="F143" s="61">
        <v>0</v>
      </c>
      <c r="G143" s="61">
        <v>1</v>
      </c>
      <c r="H143" s="61">
        <v>1</v>
      </c>
      <c r="I143" s="61">
        <v>0</v>
      </c>
      <c r="J143" s="61">
        <v>1</v>
      </c>
      <c r="K143" s="13">
        <v>0</v>
      </c>
      <c r="L143" s="13">
        <f>SUM(F143:K143)</f>
        <v>3</v>
      </c>
      <c r="M143" s="13">
        <v>23</v>
      </c>
      <c r="N143" s="66">
        <f>L143/(L143+M143)</f>
        <v>0.11538461538461539</v>
      </c>
      <c r="O143" s="13">
        <v>0</v>
      </c>
      <c r="P143" s="13">
        <v>2</v>
      </c>
    </row>
    <row r="144" spans="1:16" x14ac:dyDescent="0.55000000000000004">
      <c r="A144" s="8" t="s">
        <v>181</v>
      </c>
      <c r="B144" s="19">
        <f>C144+D144</f>
        <v>11</v>
      </c>
      <c r="C144" s="20">
        <v>3</v>
      </c>
      <c r="D144" s="19">
        <v>8</v>
      </c>
      <c r="E144" s="66">
        <f>D144/B144</f>
        <v>0.72727272727272729</v>
      </c>
      <c r="F144" s="20">
        <v>0</v>
      </c>
      <c r="G144" s="20">
        <v>1</v>
      </c>
      <c r="H144" s="19">
        <v>1</v>
      </c>
      <c r="I144" s="19">
        <v>0</v>
      </c>
      <c r="J144" s="19">
        <v>0</v>
      </c>
      <c r="K144" s="19">
        <v>0</v>
      </c>
      <c r="L144" s="13">
        <f>SUM(F144:K144)</f>
        <v>2</v>
      </c>
      <c r="M144" s="19">
        <v>8</v>
      </c>
      <c r="N144" s="66">
        <f>L144/(L144+M144)</f>
        <v>0.2</v>
      </c>
      <c r="O144" s="19">
        <v>0</v>
      </c>
      <c r="P144" s="19">
        <v>1</v>
      </c>
    </row>
    <row r="145" spans="1:16" x14ac:dyDescent="0.55000000000000004">
      <c r="A145" s="8" t="s">
        <v>182</v>
      </c>
      <c r="B145" s="19">
        <f>C145+D145</f>
        <v>11</v>
      </c>
      <c r="C145" s="20">
        <v>1</v>
      </c>
      <c r="D145" s="19">
        <v>10</v>
      </c>
      <c r="E145" s="66">
        <f>D145/B145</f>
        <v>0.90909090909090906</v>
      </c>
      <c r="F145" s="20">
        <v>0</v>
      </c>
      <c r="G145" s="20">
        <v>0</v>
      </c>
      <c r="H145" s="19">
        <v>0</v>
      </c>
      <c r="I145" s="19">
        <v>0</v>
      </c>
      <c r="J145" s="19">
        <v>0</v>
      </c>
      <c r="K145" s="19">
        <v>0</v>
      </c>
      <c r="L145" s="13">
        <f>SUM(F145:K145)</f>
        <v>0</v>
      </c>
      <c r="M145" s="19">
        <v>10</v>
      </c>
      <c r="N145" s="66">
        <f>L145/(L145+M145)</f>
        <v>0</v>
      </c>
      <c r="O145" s="19">
        <v>0</v>
      </c>
      <c r="P145" s="19">
        <v>1</v>
      </c>
    </row>
    <row r="146" spans="1:16" x14ac:dyDescent="0.55000000000000004">
      <c r="A146" s="8" t="s">
        <v>183</v>
      </c>
      <c r="B146" s="19">
        <f>C146+D146</f>
        <v>6</v>
      </c>
      <c r="C146" s="20">
        <v>0</v>
      </c>
      <c r="D146" s="19">
        <v>6</v>
      </c>
      <c r="E146" s="66">
        <f>D146/B146</f>
        <v>1</v>
      </c>
      <c r="F146" s="20">
        <v>0</v>
      </c>
      <c r="G146" s="20">
        <v>0</v>
      </c>
      <c r="H146" s="19">
        <v>0</v>
      </c>
      <c r="I146" s="19">
        <v>0</v>
      </c>
      <c r="J146" s="19">
        <v>1</v>
      </c>
      <c r="K146" s="19">
        <v>0</v>
      </c>
      <c r="L146" s="13">
        <f>SUM(F146:K146)</f>
        <v>1</v>
      </c>
      <c r="M146" s="19">
        <v>5</v>
      </c>
      <c r="N146" s="66">
        <f>L146/(L146+M146)</f>
        <v>0.16666666666666666</v>
      </c>
      <c r="O146" s="19">
        <v>0</v>
      </c>
      <c r="P146" s="19">
        <v>0</v>
      </c>
    </row>
    <row r="147" spans="1:16" x14ac:dyDescent="0.55000000000000004">
      <c r="A147" s="8" t="s">
        <v>178</v>
      </c>
      <c r="B147" s="19">
        <f t="shared" si="45"/>
        <v>1</v>
      </c>
      <c r="C147" s="20">
        <v>0</v>
      </c>
      <c r="D147" s="19">
        <v>1</v>
      </c>
      <c r="E147" s="66">
        <f t="shared" si="40"/>
        <v>1</v>
      </c>
      <c r="F147" s="20">
        <v>0</v>
      </c>
      <c r="G147" s="20">
        <v>0</v>
      </c>
      <c r="H147" s="19">
        <v>0</v>
      </c>
      <c r="I147" s="19">
        <v>0</v>
      </c>
      <c r="J147" s="19">
        <v>0</v>
      </c>
      <c r="K147" s="19">
        <v>0</v>
      </c>
      <c r="L147" s="13">
        <f t="shared" si="30"/>
        <v>0</v>
      </c>
      <c r="M147" s="19">
        <v>1</v>
      </c>
      <c r="N147" s="66">
        <f t="shared" si="41"/>
        <v>0</v>
      </c>
      <c r="O147" s="19">
        <v>0</v>
      </c>
      <c r="P147" s="19">
        <v>0</v>
      </c>
    </row>
    <row r="148" spans="1:16" x14ac:dyDescent="0.55000000000000004">
      <c r="A148" s="46" t="s">
        <v>46</v>
      </c>
      <c r="B148" s="24">
        <f>C148+D148</f>
        <v>304</v>
      </c>
      <c r="C148" s="24">
        <f>C115+C143+C134+C132+C131+C117+C118+C130+C133+C136+C137+C138</f>
        <v>76</v>
      </c>
      <c r="D148" s="24">
        <f>D115+D143+D134+D132+D131+D117+D118+D130+D133+D136+D137+D138</f>
        <v>228</v>
      </c>
      <c r="E148" s="69">
        <f t="shared" si="40"/>
        <v>0.75</v>
      </c>
      <c r="F148" s="24">
        <f t="shared" ref="F148:M148" si="46">F115+F143+F134+F132+F131+F117+F118+F130+F133+F136+F137+F138</f>
        <v>0</v>
      </c>
      <c r="G148" s="24">
        <f t="shared" si="46"/>
        <v>9</v>
      </c>
      <c r="H148" s="24">
        <f t="shared" si="46"/>
        <v>25</v>
      </c>
      <c r="I148" s="24">
        <f t="shared" si="46"/>
        <v>3</v>
      </c>
      <c r="J148" s="24">
        <f t="shared" si="46"/>
        <v>29</v>
      </c>
      <c r="K148" s="24">
        <f t="shared" si="46"/>
        <v>5</v>
      </c>
      <c r="L148" s="24">
        <f t="shared" si="46"/>
        <v>71</v>
      </c>
      <c r="M148" s="24">
        <f t="shared" si="46"/>
        <v>214</v>
      </c>
      <c r="N148" s="67">
        <f t="shared" si="41"/>
        <v>0.24912280701754386</v>
      </c>
      <c r="O148" s="24">
        <f>O115+O143+O134+O132+O131+O117+O118+O130+O133+O136+O137+O138</f>
        <v>5</v>
      </c>
      <c r="P148" s="24">
        <f>P115+P143+P134+P132+P131+P117+P118+P130+P133+P136+P137+P138</f>
        <v>14</v>
      </c>
    </row>
    <row r="149" spans="1:16" x14ac:dyDescent="0.55000000000000004">
      <c r="A149" s="42" t="s">
        <v>146</v>
      </c>
      <c r="B149" s="26"/>
      <c r="C149" s="26"/>
      <c r="D149" s="26"/>
      <c r="E149" s="66"/>
      <c r="F149" s="26"/>
      <c r="G149" s="26"/>
      <c r="H149" s="26"/>
      <c r="I149" s="26"/>
      <c r="J149" s="26"/>
      <c r="K149" s="26"/>
      <c r="L149" s="13"/>
      <c r="M149" s="26"/>
      <c r="N149" s="66"/>
      <c r="O149" s="26"/>
      <c r="P149" s="26"/>
    </row>
    <row r="150" spans="1:16" x14ac:dyDescent="0.55000000000000004">
      <c r="A150" s="5" t="s">
        <v>184</v>
      </c>
      <c r="B150" s="13">
        <f t="shared" si="44"/>
        <v>2</v>
      </c>
      <c r="C150" s="13">
        <v>0</v>
      </c>
      <c r="D150" s="13">
        <v>2</v>
      </c>
      <c r="E150" s="66">
        <f t="shared" si="40"/>
        <v>1</v>
      </c>
      <c r="F150" s="13">
        <v>0</v>
      </c>
      <c r="G150" s="13">
        <v>0</v>
      </c>
      <c r="H150" s="13">
        <v>1</v>
      </c>
      <c r="I150" s="13">
        <v>0</v>
      </c>
      <c r="J150" s="13">
        <v>0</v>
      </c>
      <c r="K150" s="13">
        <v>0</v>
      </c>
      <c r="L150" s="13">
        <f t="shared" si="30"/>
        <v>1</v>
      </c>
      <c r="M150" s="13">
        <v>1</v>
      </c>
      <c r="N150" s="66">
        <f t="shared" si="41"/>
        <v>0.5</v>
      </c>
      <c r="O150" s="13">
        <v>0</v>
      </c>
      <c r="P150" s="13">
        <v>0</v>
      </c>
    </row>
    <row r="151" spans="1:16" x14ac:dyDescent="0.55000000000000004">
      <c r="A151" s="8" t="s">
        <v>185</v>
      </c>
      <c r="B151" s="19">
        <f t="shared" si="44"/>
        <v>2</v>
      </c>
      <c r="C151" s="20">
        <v>0</v>
      </c>
      <c r="D151" s="19">
        <v>2</v>
      </c>
      <c r="E151" s="66">
        <f t="shared" si="40"/>
        <v>1</v>
      </c>
      <c r="F151" s="20">
        <v>0</v>
      </c>
      <c r="G151" s="20">
        <v>0</v>
      </c>
      <c r="H151" s="19">
        <v>1</v>
      </c>
      <c r="I151" s="19">
        <v>0</v>
      </c>
      <c r="J151" s="19">
        <v>0</v>
      </c>
      <c r="K151" s="19">
        <v>0</v>
      </c>
      <c r="L151" s="13">
        <f t="shared" si="30"/>
        <v>1</v>
      </c>
      <c r="M151" s="19">
        <v>1</v>
      </c>
      <c r="N151" s="66">
        <f t="shared" si="41"/>
        <v>0.5</v>
      </c>
      <c r="O151" s="19">
        <v>0</v>
      </c>
      <c r="P151" s="19">
        <v>0</v>
      </c>
    </row>
    <row r="152" spans="1:16" x14ac:dyDescent="0.55000000000000004">
      <c r="A152" s="5" t="s">
        <v>186</v>
      </c>
      <c r="B152" s="13">
        <f t="shared" si="44"/>
        <v>14</v>
      </c>
      <c r="C152" s="14">
        <v>2</v>
      </c>
      <c r="D152" s="13">
        <v>12</v>
      </c>
      <c r="E152" s="66">
        <f t="shared" si="40"/>
        <v>0.8571428571428571</v>
      </c>
      <c r="F152" s="14">
        <v>0</v>
      </c>
      <c r="G152" s="14">
        <v>3</v>
      </c>
      <c r="H152" s="13">
        <v>3</v>
      </c>
      <c r="I152" s="13">
        <v>1</v>
      </c>
      <c r="J152" s="13">
        <v>1</v>
      </c>
      <c r="K152" s="13">
        <v>0</v>
      </c>
      <c r="L152" s="13">
        <f t="shared" si="30"/>
        <v>8</v>
      </c>
      <c r="M152" s="13">
        <v>6</v>
      </c>
      <c r="N152" s="66">
        <f t="shared" si="41"/>
        <v>0.5714285714285714</v>
      </c>
      <c r="O152" s="13">
        <v>0</v>
      </c>
      <c r="P152" s="13">
        <v>0</v>
      </c>
    </row>
    <row r="153" spans="1:16" x14ac:dyDescent="0.55000000000000004">
      <c r="A153" s="5" t="s">
        <v>187</v>
      </c>
      <c r="B153" s="13">
        <f t="shared" si="44"/>
        <v>6</v>
      </c>
      <c r="C153" s="14">
        <v>0</v>
      </c>
      <c r="D153" s="13">
        <v>6</v>
      </c>
      <c r="E153" s="66">
        <f t="shared" si="40"/>
        <v>1</v>
      </c>
      <c r="F153" s="14">
        <v>0</v>
      </c>
      <c r="G153" s="14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f t="shared" si="30"/>
        <v>0</v>
      </c>
      <c r="M153" s="13">
        <v>6</v>
      </c>
      <c r="N153" s="66">
        <f t="shared" si="41"/>
        <v>0</v>
      </c>
      <c r="O153" s="13">
        <v>0</v>
      </c>
      <c r="P153" s="13">
        <v>0</v>
      </c>
    </row>
    <row r="154" spans="1:16" x14ac:dyDescent="0.55000000000000004">
      <c r="A154" s="46" t="s">
        <v>188</v>
      </c>
      <c r="B154" s="24">
        <f>C154+D154</f>
        <v>22</v>
      </c>
      <c r="C154" s="24">
        <f>C150+C152+C153</f>
        <v>2</v>
      </c>
      <c r="D154" s="24">
        <f t="shared" ref="D154:P154" si="47">D150+D152+D153</f>
        <v>20</v>
      </c>
      <c r="E154" s="69">
        <f t="shared" si="40"/>
        <v>0.90909090909090906</v>
      </c>
      <c r="F154" s="24">
        <f t="shared" si="47"/>
        <v>0</v>
      </c>
      <c r="G154" s="24">
        <f t="shared" si="47"/>
        <v>3</v>
      </c>
      <c r="H154" s="24">
        <f t="shared" si="47"/>
        <v>4</v>
      </c>
      <c r="I154" s="24">
        <f t="shared" si="47"/>
        <v>1</v>
      </c>
      <c r="J154" s="24">
        <f t="shared" si="47"/>
        <v>1</v>
      </c>
      <c r="K154" s="24">
        <f t="shared" si="47"/>
        <v>0</v>
      </c>
      <c r="L154" s="23">
        <f t="shared" si="30"/>
        <v>9</v>
      </c>
      <c r="M154" s="24">
        <f t="shared" si="47"/>
        <v>13</v>
      </c>
      <c r="N154" s="67">
        <f t="shared" si="41"/>
        <v>0.40909090909090912</v>
      </c>
      <c r="O154" s="24">
        <f>O150+O152+O153</f>
        <v>0</v>
      </c>
      <c r="P154" s="24">
        <f t="shared" si="47"/>
        <v>0</v>
      </c>
    </row>
    <row r="155" spans="1:16" x14ac:dyDescent="0.55000000000000004">
      <c r="A155" s="5" t="s">
        <v>189</v>
      </c>
      <c r="B155" s="13">
        <f>C155+D155</f>
        <v>19</v>
      </c>
      <c r="C155" s="61">
        <v>4</v>
      </c>
      <c r="D155" s="61">
        <v>15</v>
      </c>
      <c r="E155" s="66">
        <f>D155/B155</f>
        <v>0.78947368421052633</v>
      </c>
      <c r="F155" s="61">
        <v>0</v>
      </c>
      <c r="G155" s="61">
        <v>0</v>
      </c>
      <c r="H155" s="61">
        <v>2</v>
      </c>
      <c r="I155" s="61">
        <v>1</v>
      </c>
      <c r="J155" s="61">
        <v>1</v>
      </c>
      <c r="K155" s="61">
        <v>1</v>
      </c>
      <c r="L155" s="13">
        <f>SUM(F155:K155)</f>
        <v>5</v>
      </c>
      <c r="M155" s="13">
        <v>13</v>
      </c>
      <c r="N155" s="66">
        <f>L155/(L155+M155)</f>
        <v>0.27777777777777779</v>
      </c>
      <c r="O155" s="13">
        <v>0</v>
      </c>
      <c r="P155" s="13">
        <v>1</v>
      </c>
    </row>
    <row r="156" spans="1:16" x14ac:dyDescent="0.55000000000000004">
      <c r="A156" s="5" t="s">
        <v>192</v>
      </c>
      <c r="B156" s="13">
        <f>C156+D156</f>
        <v>10</v>
      </c>
      <c r="C156" s="61">
        <v>3</v>
      </c>
      <c r="D156" s="61">
        <v>7</v>
      </c>
      <c r="E156" s="66">
        <f>D156/B156</f>
        <v>0.7</v>
      </c>
      <c r="F156" s="61">
        <v>0</v>
      </c>
      <c r="G156" s="61">
        <v>0</v>
      </c>
      <c r="H156" s="61">
        <v>0</v>
      </c>
      <c r="I156" s="61">
        <v>0</v>
      </c>
      <c r="J156" s="61">
        <v>0</v>
      </c>
      <c r="K156" s="61">
        <v>1</v>
      </c>
      <c r="L156" s="13">
        <f>SUM(F156:K156)</f>
        <v>1</v>
      </c>
      <c r="M156" s="13">
        <v>7</v>
      </c>
      <c r="N156" s="66">
        <f>L156/(L156+M156)</f>
        <v>0.125</v>
      </c>
      <c r="O156" s="13">
        <v>0</v>
      </c>
      <c r="P156" s="13">
        <v>2</v>
      </c>
    </row>
    <row r="157" spans="1:16" x14ac:dyDescent="0.55000000000000004">
      <c r="A157" s="5" t="s">
        <v>193</v>
      </c>
      <c r="B157" s="19">
        <f>C157+D157</f>
        <v>2</v>
      </c>
      <c r="C157" s="20">
        <v>0</v>
      </c>
      <c r="D157" s="19">
        <v>2</v>
      </c>
      <c r="E157" s="66">
        <f>D157/B157</f>
        <v>1</v>
      </c>
      <c r="F157" s="20">
        <v>0</v>
      </c>
      <c r="G157" s="20">
        <v>0</v>
      </c>
      <c r="H157" s="19">
        <v>0</v>
      </c>
      <c r="I157" s="19">
        <v>0</v>
      </c>
      <c r="J157" s="19">
        <v>0</v>
      </c>
      <c r="K157" s="19">
        <v>0</v>
      </c>
      <c r="L157" s="13">
        <v>0</v>
      </c>
      <c r="M157" s="19">
        <v>1</v>
      </c>
      <c r="N157" s="66">
        <f>L157/(L157+M157)</f>
        <v>0</v>
      </c>
      <c r="O157" s="19">
        <v>1</v>
      </c>
      <c r="P157" s="19">
        <v>0</v>
      </c>
    </row>
    <row r="158" spans="1:16" x14ac:dyDescent="0.55000000000000004">
      <c r="A158" s="5" t="s">
        <v>194</v>
      </c>
      <c r="B158" s="13">
        <f t="shared" si="44"/>
        <v>0</v>
      </c>
      <c r="C158" s="14">
        <v>0</v>
      </c>
      <c r="D158" s="13">
        <v>0</v>
      </c>
      <c r="E158" s="66" t="e">
        <f t="shared" si="40"/>
        <v>#DIV/0!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3">
        <f t="shared" si="30"/>
        <v>0</v>
      </c>
      <c r="M158" s="13"/>
      <c r="N158" s="66" t="e">
        <f t="shared" si="41"/>
        <v>#DIV/0!</v>
      </c>
      <c r="O158" s="13">
        <v>0</v>
      </c>
      <c r="P158" s="13">
        <v>0</v>
      </c>
    </row>
    <row r="159" spans="1:16" x14ac:dyDescent="0.55000000000000004">
      <c r="A159" s="5" t="s">
        <v>237</v>
      </c>
      <c r="B159" s="13">
        <f>C159+D159</f>
        <v>4</v>
      </c>
      <c r="C159" s="61">
        <v>2</v>
      </c>
      <c r="D159" s="61">
        <v>2</v>
      </c>
      <c r="E159" s="66">
        <f>D159/B159</f>
        <v>0.5</v>
      </c>
      <c r="F159" s="61">
        <v>0</v>
      </c>
      <c r="G159" s="61">
        <v>1</v>
      </c>
      <c r="H159" s="61">
        <v>0</v>
      </c>
      <c r="I159" s="61">
        <v>0</v>
      </c>
      <c r="J159" s="61">
        <v>1</v>
      </c>
      <c r="K159" s="61">
        <v>1</v>
      </c>
      <c r="L159" s="13">
        <f t="shared" ref="L159:L160" si="48">SUM(F159:K159)</f>
        <v>3</v>
      </c>
      <c r="M159" s="13">
        <v>1</v>
      </c>
      <c r="N159" s="66">
        <f>L159/(L159+M159)</f>
        <v>0.75</v>
      </c>
      <c r="O159" s="13">
        <v>0</v>
      </c>
      <c r="P159" s="13">
        <v>0</v>
      </c>
    </row>
    <row r="160" spans="1:16" x14ac:dyDescent="0.55000000000000004">
      <c r="A160" s="5" t="s">
        <v>196</v>
      </c>
      <c r="B160" s="13">
        <f>C160+D160</f>
        <v>6</v>
      </c>
      <c r="C160" s="61">
        <v>3</v>
      </c>
      <c r="D160" s="61">
        <v>3</v>
      </c>
      <c r="E160" s="66">
        <f>D160/B160</f>
        <v>0.5</v>
      </c>
      <c r="F160" s="61">
        <v>0</v>
      </c>
      <c r="G160" s="61">
        <v>0</v>
      </c>
      <c r="H160" s="61">
        <v>2</v>
      </c>
      <c r="I160" s="61">
        <v>0</v>
      </c>
      <c r="J160" s="61">
        <v>3</v>
      </c>
      <c r="K160" s="61">
        <v>0</v>
      </c>
      <c r="L160" s="13">
        <f t="shared" si="48"/>
        <v>5</v>
      </c>
      <c r="M160" s="13">
        <v>1</v>
      </c>
      <c r="N160" s="66">
        <f>L160/(L160+M160)</f>
        <v>0.83333333333333337</v>
      </c>
      <c r="O160" s="13">
        <v>0</v>
      </c>
      <c r="P160" s="13">
        <v>0</v>
      </c>
    </row>
    <row r="161" spans="1:16" ht="15" customHeight="1" x14ac:dyDescent="0.55000000000000004">
      <c r="A161" s="10" t="s">
        <v>197</v>
      </c>
      <c r="B161" s="13">
        <f t="shared" si="44"/>
        <v>2</v>
      </c>
      <c r="C161" s="14">
        <v>0</v>
      </c>
      <c r="D161" s="13">
        <v>2</v>
      </c>
      <c r="E161" s="66">
        <f t="shared" si="40"/>
        <v>1</v>
      </c>
      <c r="F161" s="14">
        <v>0</v>
      </c>
      <c r="G161" s="14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f t="shared" si="30"/>
        <v>0</v>
      </c>
      <c r="M161" s="13">
        <v>2</v>
      </c>
      <c r="N161" s="66">
        <f t="shared" si="41"/>
        <v>0</v>
      </c>
      <c r="O161" s="13">
        <v>0</v>
      </c>
      <c r="P161" s="13">
        <v>0</v>
      </c>
    </row>
    <row r="162" spans="1:16" x14ac:dyDescent="0.55000000000000004">
      <c r="A162" s="1" t="s">
        <v>198</v>
      </c>
      <c r="B162" s="13">
        <f t="shared" si="44"/>
        <v>1</v>
      </c>
      <c r="C162" s="14">
        <v>1</v>
      </c>
      <c r="D162" s="13">
        <v>0</v>
      </c>
      <c r="E162" s="66">
        <f t="shared" si="40"/>
        <v>0</v>
      </c>
      <c r="F162" s="14">
        <v>0</v>
      </c>
      <c r="G162" s="14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f t="shared" ref="L162:L171" si="49">SUM(F162:K162)</f>
        <v>0</v>
      </c>
      <c r="M162" s="13">
        <v>1</v>
      </c>
      <c r="N162" s="66">
        <f t="shared" si="41"/>
        <v>0</v>
      </c>
      <c r="O162" s="13">
        <v>0</v>
      </c>
      <c r="P162" s="13">
        <v>0</v>
      </c>
    </row>
    <row r="163" spans="1:16" x14ac:dyDescent="0.55000000000000004">
      <c r="A163" s="1" t="s">
        <v>199</v>
      </c>
      <c r="B163" s="13">
        <f>C163+D163</f>
        <v>3</v>
      </c>
      <c r="C163" s="14">
        <v>0</v>
      </c>
      <c r="D163" s="13">
        <v>3</v>
      </c>
      <c r="E163" s="66">
        <f>D163/B163</f>
        <v>1</v>
      </c>
      <c r="F163" s="61">
        <v>0</v>
      </c>
      <c r="G163" s="61">
        <v>0</v>
      </c>
      <c r="H163" s="61">
        <v>0</v>
      </c>
      <c r="I163" s="61">
        <v>0</v>
      </c>
      <c r="J163" s="61">
        <v>0</v>
      </c>
      <c r="K163" s="61">
        <v>0</v>
      </c>
      <c r="L163" s="13">
        <f>SUM(F163:K163)</f>
        <v>0</v>
      </c>
      <c r="M163" s="13">
        <v>3</v>
      </c>
      <c r="N163" s="66">
        <f>L163/(L163+M163)</f>
        <v>0</v>
      </c>
      <c r="O163" s="13">
        <v>0</v>
      </c>
      <c r="P163" s="13">
        <v>0</v>
      </c>
    </row>
    <row r="164" spans="1:16" x14ac:dyDescent="0.55000000000000004">
      <c r="A164" s="5" t="s">
        <v>200</v>
      </c>
      <c r="B164" s="13">
        <f>C164+D164</f>
        <v>20</v>
      </c>
      <c r="C164" s="61">
        <v>2</v>
      </c>
      <c r="D164" s="61">
        <v>18</v>
      </c>
      <c r="E164" s="66">
        <f>D164/B164</f>
        <v>0.9</v>
      </c>
      <c r="F164" s="61">
        <v>0</v>
      </c>
      <c r="G164" s="61">
        <v>0</v>
      </c>
      <c r="H164" s="61">
        <v>0</v>
      </c>
      <c r="I164" s="61">
        <v>0</v>
      </c>
      <c r="J164" s="61">
        <v>2</v>
      </c>
      <c r="K164" s="61">
        <v>0</v>
      </c>
      <c r="L164" s="13">
        <f>SUM(F164:K164)</f>
        <v>2</v>
      </c>
      <c r="M164" s="13">
        <v>18</v>
      </c>
      <c r="N164" s="66">
        <f>L164/(L164+M164)</f>
        <v>0.1</v>
      </c>
      <c r="O164" s="13">
        <v>0</v>
      </c>
      <c r="P164" s="13">
        <v>0</v>
      </c>
    </row>
    <row r="165" spans="1:16" x14ac:dyDescent="0.55000000000000004">
      <c r="A165" s="5" t="s">
        <v>181</v>
      </c>
      <c r="B165" s="13">
        <f>C165+D165</f>
        <v>6</v>
      </c>
      <c r="C165" s="61">
        <v>2</v>
      </c>
      <c r="D165" s="61">
        <v>4</v>
      </c>
      <c r="E165" s="66">
        <f>D165/B165</f>
        <v>0.66666666666666663</v>
      </c>
      <c r="F165" s="61">
        <v>0</v>
      </c>
      <c r="G165" s="61">
        <v>0</v>
      </c>
      <c r="H165" s="61">
        <v>1</v>
      </c>
      <c r="I165" s="61">
        <v>0</v>
      </c>
      <c r="J165" s="61">
        <v>0</v>
      </c>
      <c r="K165" s="61">
        <v>0</v>
      </c>
      <c r="L165" s="13">
        <f>SUM(F165:K165)</f>
        <v>1</v>
      </c>
      <c r="M165" s="13">
        <v>5</v>
      </c>
      <c r="N165" s="66">
        <f>L165/(L165+M165)</f>
        <v>0.16666666666666666</v>
      </c>
      <c r="O165" s="13">
        <v>0</v>
      </c>
      <c r="P165" s="13">
        <v>0</v>
      </c>
    </row>
    <row r="166" spans="1:16" x14ac:dyDescent="0.55000000000000004">
      <c r="A166" s="58" t="s">
        <v>202</v>
      </c>
      <c r="B166" s="13">
        <f>C166+D166</f>
        <v>0</v>
      </c>
      <c r="C166" s="13">
        <v>0</v>
      </c>
      <c r="D166" s="13">
        <v>0</v>
      </c>
      <c r="E166" s="66" t="e">
        <f>D166/B166</f>
        <v>#DIV/0!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f>SUM(F166:K166)</f>
        <v>0</v>
      </c>
      <c r="M166" s="13">
        <v>0</v>
      </c>
      <c r="N166" s="66" t="e">
        <f>L166/(L166+M166)</f>
        <v>#DIV/0!</v>
      </c>
      <c r="O166" s="13">
        <v>0</v>
      </c>
      <c r="P166" s="13">
        <v>0</v>
      </c>
    </row>
    <row r="167" spans="1:16" x14ac:dyDescent="0.55000000000000004">
      <c r="A167" s="5" t="s">
        <v>238</v>
      </c>
      <c r="B167" s="13">
        <f t="shared" si="44"/>
        <v>0</v>
      </c>
      <c r="C167" s="14">
        <v>0</v>
      </c>
      <c r="D167" s="13">
        <v>0</v>
      </c>
      <c r="E167" s="66" t="e">
        <f t="shared" si="40"/>
        <v>#DIV/0!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f t="shared" si="49"/>
        <v>0</v>
      </c>
      <c r="M167" s="13">
        <v>0</v>
      </c>
      <c r="N167" s="66" t="e">
        <f t="shared" si="41"/>
        <v>#DIV/0!</v>
      </c>
      <c r="O167" s="13">
        <v>0</v>
      </c>
      <c r="P167" s="13">
        <v>0</v>
      </c>
    </row>
    <row r="168" spans="1:16" x14ac:dyDescent="0.55000000000000004">
      <c r="A168" s="1" t="s">
        <v>204</v>
      </c>
      <c r="B168" s="13">
        <f t="shared" si="44"/>
        <v>0</v>
      </c>
      <c r="C168" s="14">
        <v>0</v>
      </c>
      <c r="D168" s="13">
        <v>0</v>
      </c>
      <c r="E168" s="66" t="e">
        <f t="shared" si="40"/>
        <v>#DIV/0!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f t="shared" si="49"/>
        <v>0</v>
      </c>
      <c r="M168" s="13">
        <v>0</v>
      </c>
      <c r="N168" s="66" t="e">
        <f t="shared" si="41"/>
        <v>#DIV/0!</v>
      </c>
      <c r="O168" s="13">
        <v>0</v>
      </c>
      <c r="P168" s="13">
        <v>0</v>
      </c>
    </row>
    <row r="169" spans="1:16" x14ac:dyDescent="0.55000000000000004">
      <c r="A169" s="1" t="s">
        <v>205</v>
      </c>
      <c r="B169" s="13">
        <f>C169+D169</f>
        <v>0</v>
      </c>
      <c r="C169" s="14">
        <v>0</v>
      </c>
      <c r="D169" s="13">
        <v>0</v>
      </c>
      <c r="E169" s="66" t="e">
        <f t="shared" si="40"/>
        <v>#DIV/0!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f t="shared" si="49"/>
        <v>0</v>
      </c>
      <c r="M169" s="13">
        <v>0</v>
      </c>
      <c r="N169" s="66" t="e">
        <f t="shared" si="41"/>
        <v>#DIV/0!</v>
      </c>
      <c r="O169" s="13">
        <v>0</v>
      </c>
      <c r="P169" s="13">
        <v>0</v>
      </c>
    </row>
    <row r="170" spans="1:16" x14ac:dyDescent="0.55000000000000004">
      <c r="A170" s="5" t="s">
        <v>206</v>
      </c>
      <c r="B170" s="13">
        <f>C170+D170</f>
        <v>14</v>
      </c>
      <c r="C170" s="61">
        <v>1</v>
      </c>
      <c r="D170" s="61">
        <v>13</v>
      </c>
      <c r="E170" s="66">
        <f>D170/B170</f>
        <v>0.9285714285714286</v>
      </c>
      <c r="F170" s="61">
        <v>0</v>
      </c>
      <c r="G170" s="61">
        <v>0</v>
      </c>
      <c r="H170" s="61">
        <v>0</v>
      </c>
      <c r="I170" s="61">
        <v>0</v>
      </c>
      <c r="J170" s="61">
        <v>0</v>
      </c>
      <c r="K170" s="61">
        <v>0</v>
      </c>
      <c r="L170" s="13">
        <f>SUM(F170:K170)</f>
        <v>0</v>
      </c>
      <c r="M170" s="13">
        <v>11</v>
      </c>
      <c r="N170" s="66">
        <f>L170/(L170+M170)</f>
        <v>0</v>
      </c>
      <c r="O170" s="13">
        <v>0</v>
      </c>
      <c r="P170" s="13">
        <v>3</v>
      </c>
    </row>
    <row r="171" spans="1:16" x14ac:dyDescent="0.55000000000000004">
      <c r="A171" s="5" t="s">
        <v>207</v>
      </c>
      <c r="B171" s="13">
        <f>C171+D171</f>
        <v>0</v>
      </c>
      <c r="C171" s="14">
        <v>0</v>
      </c>
      <c r="D171" s="13">
        <v>0</v>
      </c>
      <c r="E171" s="66" t="e">
        <f t="shared" si="40"/>
        <v>#DIV/0!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13">
        <f t="shared" si="49"/>
        <v>0</v>
      </c>
      <c r="M171" s="13">
        <v>0</v>
      </c>
      <c r="N171" s="66" t="e">
        <f t="shared" si="41"/>
        <v>#DIV/0!</v>
      </c>
      <c r="O171" s="13">
        <v>0</v>
      </c>
      <c r="P171" s="13">
        <v>0</v>
      </c>
    </row>
    <row r="172" spans="1:16" x14ac:dyDescent="0.55000000000000004">
      <c r="A172" s="5" t="s">
        <v>183</v>
      </c>
      <c r="B172" s="13">
        <f>C172+D172</f>
        <v>0</v>
      </c>
      <c r="C172" s="14">
        <v>0</v>
      </c>
      <c r="D172" s="13">
        <v>0</v>
      </c>
      <c r="E172" s="66" t="e">
        <f>D172/B172</f>
        <v>#DIV/0!</v>
      </c>
      <c r="F172" s="61">
        <v>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13">
        <f>SUM(F172:K172)</f>
        <v>0</v>
      </c>
      <c r="M172" s="13">
        <v>0</v>
      </c>
      <c r="N172" s="66" t="e">
        <f>L172/(L172+M172)</f>
        <v>#DIV/0!</v>
      </c>
      <c r="O172" s="13">
        <v>0</v>
      </c>
      <c r="P172" s="13">
        <v>0</v>
      </c>
    </row>
    <row r="173" spans="1:16" x14ac:dyDescent="0.55000000000000004">
      <c r="A173" s="42" t="s">
        <v>50</v>
      </c>
      <c r="B173" s="26">
        <f t="shared" si="44"/>
        <v>87</v>
      </c>
      <c r="C173" s="26">
        <f>SUM(C155:C156)+SUM(C157:C172)</f>
        <v>18</v>
      </c>
      <c r="D173" s="26">
        <f>SUM(D155:D156)+SUM(D157:D172)</f>
        <v>69</v>
      </c>
      <c r="E173" s="68">
        <f>D173/B173</f>
        <v>0.7931034482758621</v>
      </c>
      <c r="F173" s="26">
        <f t="shared" ref="F173:M173" si="50">SUM(F155:F156)+SUM(F157:F172)</f>
        <v>0</v>
      </c>
      <c r="G173" s="26">
        <f t="shared" si="50"/>
        <v>1</v>
      </c>
      <c r="H173" s="26">
        <f t="shared" si="50"/>
        <v>5</v>
      </c>
      <c r="I173" s="26">
        <f t="shared" si="50"/>
        <v>1</v>
      </c>
      <c r="J173" s="26">
        <f t="shared" si="50"/>
        <v>7</v>
      </c>
      <c r="K173" s="26">
        <f t="shared" si="50"/>
        <v>3</v>
      </c>
      <c r="L173" s="26">
        <f t="shared" si="50"/>
        <v>17</v>
      </c>
      <c r="M173" s="26">
        <f t="shared" si="50"/>
        <v>63</v>
      </c>
      <c r="N173" s="68">
        <f>L173/(L173+M173)</f>
        <v>0.21249999999999999</v>
      </c>
      <c r="O173" s="26">
        <f>SUM(O155:O156)+SUM(O157:O172)</f>
        <v>1</v>
      </c>
      <c r="P173" s="26">
        <f>SUM(P155:P156)+SUM(P157:P172)</f>
        <v>6</v>
      </c>
    </row>
    <row r="174" spans="1:16" x14ac:dyDescent="0.55000000000000004">
      <c r="A174" s="47" t="s">
        <v>208</v>
      </c>
      <c r="B174" s="24">
        <f>C174+D174</f>
        <v>426</v>
      </c>
      <c r="C174" s="24">
        <f>C113+C148+C154+C173</f>
        <v>97</v>
      </c>
      <c r="D174" s="24">
        <f>D113+D148+D154+D173</f>
        <v>329</v>
      </c>
      <c r="E174" s="67">
        <f t="shared" si="40"/>
        <v>0.77230046948356812</v>
      </c>
      <c r="F174" s="48">
        <f t="shared" ref="F174:K174" si="51">F113+F148+F154+F173</f>
        <v>0</v>
      </c>
      <c r="G174" s="48">
        <f t="shared" si="51"/>
        <v>13</v>
      </c>
      <c r="H174" s="48">
        <f t="shared" si="51"/>
        <v>39</v>
      </c>
      <c r="I174" s="48">
        <f t="shared" si="51"/>
        <v>5</v>
      </c>
      <c r="J174" s="48">
        <f t="shared" si="51"/>
        <v>39</v>
      </c>
      <c r="K174" s="48">
        <f t="shared" si="51"/>
        <v>8</v>
      </c>
      <c r="L174" s="24">
        <f>SUM(F174:K174)</f>
        <v>104</v>
      </c>
      <c r="M174" s="24">
        <f>M113+M148+M154+M173</f>
        <v>294</v>
      </c>
      <c r="N174" s="67">
        <f t="shared" ref="N174" si="52">L174/(L174+M174)</f>
        <v>0.2613065326633166</v>
      </c>
      <c r="O174" s="24">
        <f>O113+O148+O154+O173</f>
        <v>7</v>
      </c>
      <c r="P174" s="24">
        <f>P113+P148+P154+P173</f>
        <v>21</v>
      </c>
    </row>
    <row r="175" spans="1:16" ht="18.3" x14ac:dyDescent="0.55000000000000004">
      <c r="A175" s="56" t="s">
        <v>209</v>
      </c>
      <c r="B175" s="13"/>
      <c r="C175" s="36"/>
      <c r="D175" s="26"/>
      <c r="E175" s="66"/>
      <c r="F175" s="36"/>
      <c r="G175" s="36"/>
      <c r="H175" s="26"/>
      <c r="I175" s="26"/>
      <c r="J175" s="26"/>
      <c r="K175" s="26"/>
      <c r="L175" s="13"/>
      <c r="M175" s="26"/>
      <c r="N175" s="66"/>
      <c r="O175" s="26"/>
      <c r="P175" s="26"/>
    </row>
    <row r="176" spans="1:16" x14ac:dyDescent="0.55000000000000004">
      <c r="A176" s="5" t="s">
        <v>107</v>
      </c>
      <c r="B176" s="13">
        <f>C176+D176</f>
        <v>3</v>
      </c>
      <c r="C176" s="14">
        <v>1</v>
      </c>
      <c r="D176" s="13">
        <v>2</v>
      </c>
      <c r="E176" s="66">
        <f t="shared" ref="E176:E194" si="53">D176/B176</f>
        <v>0.66666666666666663</v>
      </c>
      <c r="F176" s="14">
        <v>0</v>
      </c>
      <c r="G176" s="14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f t="shared" ref="L176:L193" si="54">SUM(F176:K176)</f>
        <v>0</v>
      </c>
      <c r="M176" s="13">
        <v>2</v>
      </c>
      <c r="N176" s="66">
        <f t="shared" ref="N176:N194" si="55">L176/(L176+M176)</f>
        <v>0</v>
      </c>
      <c r="O176" s="13">
        <v>1</v>
      </c>
      <c r="P176" s="13">
        <v>0</v>
      </c>
    </row>
    <row r="177" spans="1:16" x14ac:dyDescent="0.55000000000000004">
      <c r="A177" s="5" t="s">
        <v>210</v>
      </c>
      <c r="B177" s="13">
        <f>C177+D177</f>
        <v>9</v>
      </c>
      <c r="C177" s="14">
        <v>2</v>
      </c>
      <c r="D177" s="13">
        <v>7</v>
      </c>
      <c r="E177" s="66">
        <f t="shared" si="53"/>
        <v>0.77777777777777779</v>
      </c>
      <c r="F177" s="14">
        <v>0</v>
      </c>
      <c r="G177" s="14">
        <v>1</v>
      </c>
      <c r="H177" s="14">
        <v>0</v>
      </c>
      <c r="I177" s="14">
        <v>0</v>
      </c>
      <c r="J177" s="14">
        <v>0</v>
      </c>
      <c r="K177" s="14">
        <v>0</v>
      </c>
      <c r="L177" s="13">
        <f t="shared" si="54"/>
        <v>1</v>
      </c>
      <c r="M177" s="13">
        <v>3</v>
      </c>
      <c r="N177" s="66">
        <f t="shared" si="55"/>
        <v>0.25</v>
      </c>
      <c r="O177" s="13">
        <v>4</v>
      </c>
      <c r="P177" s="13">
        <v>1</v>
      </c>
    </row>
    <row r="178" spans="1:16" x14ac:dyDescent="0.55000000000000004">
      <c r="A178" s="5" t="s">
        <v>21</v>
      </c>
      <c r="B178" s="13">
        <f>C178+D178</f>
        <v>2</v>
      </c>
      <c r="C178" s="14">
        <v>0</v>
      </c>
      <c r="D178" s="13">
        <v>2</v>
      </c>
      <c r="E178" s="66">
        <f t="shared" si="53"/>
        <v>1</v>
      </c>
      <c r="F178" s="14">
        <v>0</v>
      </c>
      <c r="G178" s="14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f t="shared" si="54"/>
        <v>0</v>
      </c>
      <c r="M178" s="13">
        <v>1</v>
      </c>
      <c r="N178" s="66">
        <f t="shared" si="55"/>
        <v>0</v>
      </c>
      <c r="O178" s="13">
        <v>1</v>
      </c>
      <c r="P178" s="13">
        <v>0</v>
      </c>
    </row>
    <row r="179" spans="1:16" x14ac:dyDescent="0.55000000000000004">
      <c r="A179" s="46" t="s">
        <v>22</v>
      </c>
      <c r="B179" s="24">
        <f t="shared" ref="B179:B184" si="56">C179+D179</f>
        <v>14</v>
      </c>
      <c r="C179" s="24">
        <f>C176+C178+C177</f>
        <v>3</v>
      </c>
      <c r="D179" s="24">
        <f>D176+D178+D177</f>
        <v>11</v>
      </c>
      <c r="E179" s="67">
        <f t="shared" si="53"/>
        <v>0.7857142857142857</v>
      </c>
      <c r="F179" s="24">
        <f>F176+F178+F177</f>
        <v>0</v>
      </c>
      <c r="G179" s="24">
        <f t="shared" ref="G179:K179" si="57">G176+G178+G177</f>
        <v>1</v>
      </c>
      <c r="H179" s="24">
        <f t="shared" si="57"/>
        <v>0</v>
      </c>
      <c r="I179" s="24">
        <f t="shared" si="57"/>
        <v>0</v>
      </c>
      <c r="J179" s="24">
        <f t="shared" si="57"/>
        <v>0</v>
      </c>
      <c r="K179" s="24">
        <f t="shared" si="57"/>
        <v>0</v>
      </c>
      <c r="L179" s="24">
        <f>SUM(F179:K179)</f>
        <v>1</v>
      </c>
      <c r="M179" s="24">
        <f>M176+M178+M177</f>
        <v>6</v>
      </c>
      <c r="N179" s="67">
        <f t="shared" si="55"/>
        <v>0.14285714285714285</v>
      </c>
      <c r="O179" s="24">
        <f>O176+O178+O177</f>
        <v>6</v>
      </c>
      <c r="P179" s="24">
        <f>P176+P178+P177</f>
        <v>1</v>
      </c>
    </row>
    <row r="180" spans="1:16" x14ac:dyDescent="0.55000000000000004">
      <c r="A180" s="5" t="s">
        <v>28</v>
      </c>
      <c r="B180" s="13">
        <f t="shared" si="56"/>
        <v>12</v>
      </c>
      <c r="C180" s="14">
        <v>8</v>
      </c>
      <c r="D180" s="13">
        <v>4</v>
      </c>
      <c r="E180" s="66">
        <f t="shared" si="53"/>
        <v>0.33333333333333331</v>
      </c>
      <c r="F180" s="61">
        <v>0</v>
      </c>
      <c r="G180" s="61">
        <v>1</v>
      </c>
      <c r="H180" s="61">
        <v>2</v>
      </c>
      <c r="I180" s="61">
        <v>0</v>
      </c>
      <c r="J180" s="61">
        <v>0</v>
      </c>
      <c r="K180" s="61">
        <v>1</v>
      </c>
      <c r="L180" s="13">
        <f t="shared" si="54"/>
        <v>4</v>
      </c>
      <c r="M180" s="13">
        <v>5</v>
      </c>
      <c r="N180" s="66">
        <f t="shared" si="55"/>
        <v>0.44444444444444442</v>
      </c>
      <c r="O180" s="13">
        <v>2</v>
      </c>
      <c r="P180" s="13">
        <v>1</v>
      </c>
    </row>
    <row r="181" spans="1:16" x14ac:dyDescent="0.55000000000000004">
      <c r="A181" s="17" t="s">
        <v>120</v>
      </c>
      <c r="B181" s="13">
        <f t="shared" si="56"/>
        <v>26</v>
      </c>
      <c r="C181" s="13">
        <v>5</v>
      </c>
      <c r="D181" s="13">
        <v>21</v>
      </c>
      <c r="E181" s="66">
        <f t="shared" si="53"/>
        <v>0.80769230769230771</v>
      </c>
      <c r="F181" s="61">
        <v>0</v>
      </c>
      <c r="G181" s="61">
        <v>2</v>
      </c>
      <c r="H181" s="61">
        <v>3</v>
      </c>
      <c r="I181" s="61">
        <v>0</v>
      </c>
      <c r="J181" s="61">
        <v>0</v>
      </c>
      <c r="K181" s="13">
        <v>0</v>
      </c>
      <c r="L181" s="13">
        <f t="shared" si="54"/>
        <v>5</v>
      </c>
      <c r="M181" s="13">
        <v>18</v>
      </c>
      <c r="N181" s="66">
        <f t="shared" si="55"/>
        <v>0.21739130434782608</v>
      </c>
      <c r="O181" s="13">
        <v>2</v>
      </c>
      <c r="P181" s="13">
        <v>1</v>
      </c>
    </row>
    <row r="182" spans="1:16" x14ac:dyDescent="0.55000000000000004">
      <c r="A182" s="8" t="s">
        <v>211</v>
      </c>
      <c r="B182" s="19">
        <f t="shared" si="56"/>
        <v>20</v>
      </c>
      <c r="C182" s="20">
        <v>4</v>
      </c>
      <c r="D182" s="19">
        <v>16</v>
      </c>
      <c r="E182" s="66">
        <f t="shared" si="53"/>
        <v>0.8</v>
      </c>
      <c r="F182" s="20">
        <v>0</v>
      </c>
      <c r="G182" s="20">
        <v>1</v>
      </c>
      <c r="H182" s="19">
        <v>3</v>
      </c>
      <c r="I182" s="19">
        <v>0</v>
      </c>
      <c r="J182" s="19">
        <v>0</v>
      </c>
      <c r="K182" s="19">
        <v>0</v>
      </c>
      <c r="L182" s="13">
        <f t="shared" si="54"/>
        <v>4</v>
      </c>
      <c r="M182" s="19">
        <v>15</v>
      </c>
      <c r="N182" s="66">
        <f t="shared" si="55"/>
        <v>0.21052631578947367</v>
      </c>
      <c r="O182" s="19">
        <v>0</v>
      </c>
      <c r="P182" s="19">
        <v>1</v>
      </c>
    </row>
    <row r="183" spans="1:16" x14ac:dyDescent="0.55000000000000004">
      <c r="A183" s="12" t="s">
        <v>212</v>
      </c>
      <c r="B183" s="13">
        <f>C183+D183</f>
        <v>18</v>
      </c>
      <c r="C183" s="14">
        <v>8</v>
      </c>
      <c r="D183" s="13">
        <v>10</v>
      </c>
      <c r="E183" s="66">
        <f>D183/B183</f>
        <v>0.55555555555555558</v>
      </c>
      <c r="F183" s="61">
        <v>0</v>
      </c>
      <c r="G183" s="61">
        <v>1</v>
      </c>
      <c r="H183" s="61">
        <v>2</v>
      </c>
      <c r="I183" s="61">
        <v>0</v>
      </c>
      <c r="J183" s="61">
        <v>1</v>
      </c>
      <c r="K183" s="13">
        <v>0</v>
      </c>
      <c r="L183" s="13">
        <f t="shared" si="54"/>
        <v>4</v>
      </c>
      <c r="M183" s="13">
        <v>13</v>
      </c>
      <c r="N183" s="66">
        <f t="shared" si="55"/>
        <v>0.23529411764705882</v>
      </c>
      <c r="O183" s="13">
        <v>0</v>
      </c>
      <c r="P183" s="13">
        <v>1</v>
      </c>
    </row>
    <row r="184" spans="1:16" x14ac:dyDescent="0.55000000000000004">
      <c r="A184" s="8" t="s">
        <v>213</v>
      </c>
      <c r="B184" s="19">
        <f t="shared" si="56"/>
        <v>7</v>
      </c>
      <c r="C184" s="20">
        <v>0</v>
      </c>
      <c r="D184" s="19">
        <v>7</v>
      </c>
      <c r="E184" s="66">
        <f t="shared" si="53"/>
        <v>1</v>
      </c>
      <c r="F184" s="20">
        <v>0</v>
      </c>
      <c r="G184" s="20">
        <v>1</v>
      </c>
      <c r="H184" s="19">
        <v>1</v>
      </c>
      <c r="I184" s="19">
        <v>0</v>
      </c>
      <c r="J184" s="19">
        <v>1</v>
      </c>
      <c r="K184" s="19">
        <v>0</v>
      </c>
      <c r="L184" s="13">
        <f t="shared" si="54"/>
        <v>3</v>
      </c>
      <c r="M184" s="19">
        <v>4</v>
      </c>
      <c r="N184" s="66">
        <f t="shared" si="55"/>
        <v>0.42857142857142855</v>
      </c>
      <c r="O184" s="19">
        <v>0</v>
      </c>
      <c r="P184" s="19">
        <v>0</v>
      </c>
    </row>
    <row r="185" spans="1:16" x14ac:dyDescent="0.55000000000000004">
      <c r="A185" s="58" t="s">
        <v>214</v>
      </c>
      <c r="B185" s="13">
        <f>C185+D185</f>
        <v>8</v>
      </c>
      <c r="C185" s="20">
        <v>1</v>
      </c>
      <c r="D185" s="19">
        <v>7</v>
      </c>
      <c r="E185" s="66">
        <f t="shared" si="53"/>
        <v>0.875</v>
      </c>
      <c r="F185" s="61">
        <v>0</v>
      </c>
      <c r="G185" s="61">
        <v>0</v>
      </c>
      <c r="H185" s="61">
        <v>1</v>
      </c>
      <c r="I185" s="61">
        <v>1</v>
      </c>
      <c r="J185" s="61">
        <v>0</v>
      </c>
      <c r="K185" s="19">
        <v>0</v>
      </c>
      <c r="L185" s="13">
        <f t="shared" si="54"/>
        <v>2</v>
      </c>
      <c r="M185" s="19">
        <v>2</v>
      </c>
      <c r="N185" s="66">
        <f t="shared" si="55"/>
        <v>0.5</v>
      </c>
      <c r="O185" s="19">
        <v>2</v>
      </c>
      <c r="P185" s="19">
        <v>2</v>
      </c>
    </row>
    <row r="186" spans="1:16" x14ac:dyDescent="0.55000000000000004">
      <c r="A186" s="5" t="s">
        <v>215</v>
      </c>
      <c r="B186" s="13">
        <f>C186+D186</f>
        <v>6</v>
      </c>
      <c r="C186" s="14">
        <v>3</v>
      </c>
      <c r="D186" s="13">
        <v>3</v>
      </c>
      <c r="E186" s="66">
        <f t="shared" si="53"/>
        <v>0.5</v>
      </c>
      <c r="F186" s="61">
        <v>0</v>
      </c>
      <c r="G186" s="61">
        <v>0</v>
      </c>
      <c r="H186" s="61">
        <v>0</v>
      </c>
      <c r="I186" s="61">
        <v>0</v>
      </c>
      <c r="J186" s="61">
        <v>1</v>
      </c>
      <c r="K186" s="13">
        <v>0</v>
      </c>
      <c r="L186" s="13">
        <f t="shared" si="54"/>
        <v>1</v>
      </c>
      <c r="M186" s="13">
        <v>0</v>
      </c>
      <c r="N186" s="66">
        <f t="shared" si="55"/>
        <v>1</v>
      </c>
      <c r="O186" s="13">
        <v>3</v>
      </c>
      <c r="P186" s="13">
        <v>2</v>
      </c>
    </row>
    <row r="187" spans="1:16" x14ac:dyDescent="0.55000000000000004">
      <c r="A187" s="5" t="s">
        <v>39</v>
      </c>
      <c r="B187" s="13">
        <f>C187+D187</f>
        <v>10</v>
      </c>
      <c r="C187" s="14">
        <v>8</v>
      </c>
      <c r="D187" s="13">
        <v>2</v>
      </c>
      <c r="E187" s="66">
        <f t="shared" si="53"/>
        <v>0.2</v>
      </c>
      <c r="F187" s="61">
        <v>0</v>
      </c>
      <c r="G187" s="61">
        <v>0</v>
      </c>
      <c r="H187" s="61">
        <v>2</v>
      </c>
      <c r="I187" s="61">
        <v>0</v>
      </c>
      <c r="J187" s="61">
        <v>0</v>
      </c>
      <c r="K187" s="13">
        <v>0</v>
      </c>
      <c r="L187" s="13">
        <f t="shared" si="54"/>
        <v>2</v>
      </c>
      <c r="M187" s="13">
        <v>7</v>
      </c>
      <c r="N187" s="66">
        <f t="shared" si="55"/>
        <v>0.22222222222222221</v>
      </c>
      <c r="O187" s="13">
        <v>1</v>
      </c>
      <c r="P187" s="13">
        <v>0</v>
      </c>
    </row>
    <row r="188" spans="1:16" x14ac:dyDescent="0.55000000000000004">
      <c r="A188" s="5" t="s">
        <v>216</v>
      </c>
      <c r="B188" s="13">
        <f t="shared" ref="B188:B194" si="58">C188+D188</f>
        <v>5</v>
      </c>
      <c r="C188" s="14">
        <v>2</v>
      </c>
      <c r="D188" s="13">
        <v>3</v>
      </c>
      <c r="E188" s="66">
        <f t="shared" si="53"/>
        <v>0.6</v>
      </c>
      <c r="F188" s="61">
        <v>0</v>
      </c>
      <c r="G188" s="61">
        <v>1</v>
      </c>
      <c r="H188" s="61">
        <v>0</v>
      </c>
      <c r="I188" s="61">
        <v>0</v>
      </c>
      <c r="J188" s="61">
        <v>0</v>
      </c>
      <c r="K188" s="13">
        <v>0</v>
      </c>
      <c r="L188" s="13">
        <f t="shared" si="54"/>
        <v>1</v>
      </c>
      <c r="M188" s="13">
        <v>1</v>
      </c>
      <c r="N188" s="66">
        <f t="shared" si="55"/>
        <v>0.5</v>
      </c>
      <c r="O188" s="13">
        <v>3</v>
      </c>
      <c r="P188" s="13">
        <v>0</v>
      </c>
    </row>
    <row r="189" spans="1:16" x14ac:dyDescent="0.55000000000000004">
      <c r="A189" s="46" t="s">
        <v>46</v>
      </c>
      <c r="B189" s="24">
        <f>C189+D189</f>
        <v>85</v>
      </c>
      <c r="C189" s="24">
        <f>C180+C181+C183+C185+C188+C186+C187</f>
        <v>35</v>
      </c>
      <c r="D189" s="24">
        <f>D180+D181+D183+D185+D188+D186+D187</f>
        <v>50</v>
      </c>
      <c r="E189" s="67">
        <f t="shared" si="53"/>
        <v>0.58823529411764708</v>
      </c>
      <c r="F189" s="24">
        <f t="shared" ref="F189:K189" si="59">F180+F181+F183+F185+F188+F186+F187</f>
        <v>0</v>
      </c>
      <c r="G189" s="24">
        <f t="shared" si="59"/>
        <v>5</v>
      </c>
      <c r="H189" s="24">
        <f t="shared" si="59"/>
        <v>10</v>
      </c>
      <c r="I189" s="24">
        <f t="shared" si="59"/>
        <v>1</v>
      </c>
      <c r="J189" s="24">
        <f t="shared" si="59"/>
        <v>2</v>
      </c>
      <c r="K189" s="24">
        <f t="shared" si="59"/>
        <v>1</v>
      </c>
      <c r="L189" s="24">
        <f>SUM(F189:K189)</f>
        <v>19</v>
      </c>
      <c r="M189" s="24">
        <f>M180+M181+M183+M185+M188+M186+M187</f>
        <v>46</v>
      </c>
      <c r="N189" s="67">
        <f t="shared" si="55"/>
        <v>0.29230769230769232</v>
      </c>
      <c r="O189" s="24">
        <f>O180+O181+O183+O185+O188+O186+O187</f>
        <v>13</v>
      </c>
      <c r="P189" s="24">
        <f>P180+P181+P183+P185+P188+P186+P187</f>
        <v>7</v>
      </c>
    </row>
    <row r="190" spans="1:16" x14ac:dyDescent="0.55000000000000004">
      <c r="A190" s="5" t="s">
        <v>48</v>
      </c>
      <c r="B190" s="13">
        <f t="shared" ref="B190:B191" si="60">C190+D190</f>
        <v>7</v>
      </c>
      <c r="C190" s="14">
        <v>5</v>
      </c>
      <c r="D190" s="13">
        <v>2</v>
      </c>
      <c r="E190" s="66">
        <f t="shared" si="53"/>
        <v>0.2857142857142857</v>
      </c>
      <c r="F190" s="14">
        <v>0</v>
      </c>
      <c r="G190" s="14">
        <v>0</v>
      </c>
      <c r="H190" s="13">
        <v>1</v>
      </c>
      <c r="I190" s="13">
        <v>0</v>
      </c>
      <c r="J190" s="13">
        <v>4</v>
      </c>
      <c r="K190" s="13">
        <v>0</v>
      </c>
      <c r="L190" s="13">
        <f t="shared" si="54"/>
        <v>5</v>
      </c>
      <c r="M190" s="13">
        <v>2</v>
      </c>
      <c r="N190" s="66">
        <f t="shared" si="55"/>
        <v>0.7142857142857143</v>
      </c>
      <c r="O190" s="13">
        <v>0</v>
      </c>
      <c r="P190" s="13">
        <v>0</v>
      </c>
    </row>
    <row r="191" spans="1:16" x14ac:dyDescent="0.55000000000000004">
      <c r="A191" s="5" t="s">
        <v>217</v>
      </c>
      <c r="B191" s="13">
        <f t="shared" si="60"/>
        <v>15</v>
      </c>
      <c r="C191" s="14">
        <v>0</v>
      </c>
      <c r="D191" s="13">
        <v>15</v>
      </c>
      <c r="E191" s="66">
        <f t="shared" si="53"/>
        <v>1</v>
      </c>
      <c r="F191" s="14">
        <v>0</v>
      </c>
      <c r="G191" s="14">
        <v>0</v>
      </c>
      <c r="H191" s="13">
        <v>4</v>
      </c>
      <c r="I191" s="13">
        <v>1</v>
      </c>
      <c r="J191" s="13">
        <v>1</v>
      </c>
      <c r="K191" s="13">
        <v>0</v>
      </c>
      <c r="L191" s="13">
        <f t="shared" si="54"/>
        <v>6</v>
      </c>
      <c r="M191" s="13">
        <v>7</v>
      </c>
      <c r="N191" s="66">
        <f t="shared" si="55"/>
        <v>0.46153846153846156</v>
      </c>
      <c r="O191" s="13">
        <v>2</v>
      </c>
      <c r="P191" s="13">
        <v>0</v>
      </c>
    </row>
    <row r="192" spans="1:16" x14ac:dyDescent="0.55000000000000004">
      <c r="A192" s="5" t="s">
        <v>123</v>
      </c>
      <c r="B192" s="13">
        <f>C192+D192</f>
        <v>3</v>
      </c>
      <c r="C192" s="61">
        <v>0</v>
      </c>
      <c r="D192" s="61">
        <v>3</v>
      </c>
      <c r="E192" s="66">
        <f t="shared" si="53"/>
        <v>1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13">
        <v>1</v>
      </c>
      <c r="L192" s="13">
        <f t="shared" si="54"/>
        <v>1</v>
      </c>
      <c r="M192" s="13">
        <v>2</v>
      </c>
      <c r="N192" s="66">
        <f t="shared" si="55"/>
        <v>0.33333333333333331</v>
      </c>
      <c r="O192" s="13">
        <v>0</v>
      </c>
      <c r="P192" s="13">
        <v>0</v>
      </c>
    </row>
    <row r="193" spans="1:16" x14ac:dyDescent="0.55000000000000004">
      <c r="A193" s="42" t="s">
        <v>50</v>
      </c>
      <c r="B193" s="26">
        <f t="shared" si="58"/>
        <v>25</v>
      </c>
      <c r="C193" s="26">
        <f>SUM(C190:C192)</f>
        <v>5</v>
      </c>
      <c r="D193" s="26">
        <f>SUM(D190:D192)</f>
        <v>20</v>
      </c>
      <c r="E193" s="68">
        <f t="shared" si="53"/>
        <v>0.8</v>
      </c>
      <c r="F193" s="26">
        <f>SUM(F190:F192)</f>
        <v>0</v>
      </c>
      <c r="G193" s="26">
        <f t="shared" ref="G193:K193" si="61">SUM(G190:G192)</f>
        <v>0</v>
      </c>
      <c r="H193" s="26">
        <f t="shared" si="61"/>
        <v>5</v>
      </c>
      <c r="I193" s="26">
        <f t="shared" si="61"/>
        <v>1</v>
      </c>
      <c r="J193" s="26">
        <f t="shared" si="61"/>
        <v>5</v>
      </c>
      <c r="K193" s="26">
        <f t="shared" si="61"/>
        <v>1</v>
      </c>
      <c r="L193" s="26">
        <f t="shared" si="54"/>
        <v>12</v>
      </c>
      <c r="M193" s="26">
        <f>SUM(M190:M192)</f>
        <v>11</v>
      </c>
      <c r="N193" s="68">
        <f t="shared" si="55"/>
        <v>0.52173913043478259</v>
      </c>
      <c r="O193" s="26">
        <f>SUM(O190:O192)</f>
        <v>2</v>
      </c>
      <c r="P193" s="26">
        <f>SUM(P190:P192)</f>
        <v>0</v>
      </c>
    </row>
    <row r="194" spans="1:16" x14ac:dyDescent="0.55000000000000004">
      <c r="A194" s="47" t="s">
        <v>218</v>
      </c>
      <c r="B194" s="24">
        <f t="shared" si="58"/>
        <v>124</v>
      </c>
      <c r="C194" s="24">
        <f>C179+C189+C193</f>
        <v>43</v>
      </c>
      <c r="D194" s="24">
        <f>D179+D189+D193</f>
        <v>81</v>
      </c>
      <c r="E194" s="67">
        <f t="shared" si="53"/>
        <v>0.65322580645161288</v>
      </c>
      <c r="F194" s="48">
        <f t="shared" ref="F194:K194" si="62">F179+F189+F193</f>
        <v>0</v>
      </c>
      <c r="G194" s="48">
        <f t="shared" si="62"/>
        <v>6</v>
      </c>
      <c r="H194" s="48">
        <f t="shared" si="62"/>
        <v>15</v>
      </c>
      <c r="I194" s="48">
        <f t="shared" si="62"/>
        <v>2</v>
      </c>
      <c r="J194" s="48">
        <f t="shared" si="62"/>
        <v>7</v>
      </c>
      <c r="K194" s="48">
        <f t="shared" si="62"/>
        <v>2</v>
      </c>
      <c r="L194" s="24">
        <f>SUM(F194:K194)</f>
        <v>32</v>
      </c>
      <c r="M194" s="24">
        <f>M179+M189+M193</f>
        <v>63</v>
      </c>
      <c r="N194" s="67">
        <f t="shared" si="55"/>
        <v>0.33684210526315789</v>
      </c>
      <c r="O194" s="24">
        <f>O179+O189+O193</f>
        <v>21</v>
      </c>
      <c r="P194" s="24">
        <f>P179+P189+P193</f>
        <v>8</v>
      </c>
    </row>
    <row r="195" spans="1:16" ht="18.3" x14ac:dyDescent="0.7">
      <c r="A195" s="52" t="s">
        <v>219</v>
      </c>
      <c r="B195" s="26"/>
      <c r="C195" s="26"/>
      <c r="D195" s="26"/>
      <c r="E195" s="68"/>
      <c r="F195" s="36"/>
      <c r="G195" s="36"/>
      <c r="H195" s="36"/>
      <c r="I195" s="36"/>
      <c r="J195" s="36"/>
      <c r="K195" s="36"/>
      <c r="L195" s="26"/>
      <c r="M195" s="26"/>
      <c r="N195" s="68"/>
      <c r="O195" s="26"/>
      <c r="P195" s="26"/>
    </row>
    <row r="196" spans="1:16" x14ac:dyDescent="0.55000000000000004">
      <c r="A196" s="5" t="s">
        <v>220</v>
      </c>
      <c r="B196" s="13">
        <f>C196+D196</f>
        <v>3</v>
      </c>
      <c r="C196" s="13">
        <v>1</v>
      </c>
      <c r="D196" s="13">
        <v>2</v>
      </c>
      <c r="E196" s="66">
        <f t="shared" ref="E196:E204" si="63">D196/B196</f>
        <v>0.66666666666666663</v>
      </c>
      <c r="F196" s="14">
        <v>0</v>
      </c>
      <c r="G196" s="14">
        <v>0</v>
      </c>
      <c r="H196" s="14">
        <v>0</v>
      </c>
      <c r="I196" s="14">
        <v>0</v>
      </c>
      <c r="J196" s="14">
        <v>1</v>
      </c>
      <c r="K196" s="14">
        <v>0</v>
      </c>
      <c r="L196" s="13">
        <f t="shared" ref="L196:L197" si="64">SUM(F196:K196)</f>
        <v>1</v>
      </c>
      <c r="M196" s="13">
        <v>1</v>
      </c>
      <c r="N196" s="66">
        <f t="shared" ref="N196:N204" si="65">L196/(L196+M196)</f>
        <v>0.5</v>
      </c>
      <c r="O196" s="13">
        <v>1</v>
      </c>
      <c r="P196" s="13">
        <v>0</v>
      </c>
    </row>
    <row r="197" spans="1:16" ht="14.25" customHeight="1" x14ac:dyDescent="0.55000000000000004">
      <c r="A197" s="31" t="s">
        <v>221</v>
      </c>
      <c r="B197" s="19">
        <f>C197+D197</f>
        <v>3</v>
      </c>
      <c r="C197" s="20">
        <v>1</v>
      </c>
      <c r="D197" s="19">
        <v>2</v>
      </c>
      <c r="E197" s="66">
        <f t="shared" si="63"/>
        <v>0.66666666666666663</v>
      </c>
      <c r="F197" s="20">
        <v>0</v>
      </c>
      <c r="G197" s="20">
        <v>0</v>
      </c>
      <c r="H197" s="19">
        <v>0</v>
      </c>
      <c r="I197" s="19">
        <v>0</v>
      </c>
      <c r="J197" s="19">
        <v>1</v>
      </c>
      <c r="K197" s="19">
        <v>0</v>
      </c>
      <c r="L197" s="13">
        <f t="shared" si="64"/>
        <v>1</v>
      </c>
      <c r="M197" s="19">
        <v>1</v>
      </c>
      <c r="N197" s="66">
        <f t="shared" si="65"/>
        <v>0.5</v>
      </c>
      <c r="O197" s="19">
        <v>1</v>
      </c>
      <c r="P197" s="19">
        <v>0</v>
      </c>
    </row>
    <row r="198" spans="1:16" x14ac:dyDescent="0.55000000000000004">
      <c r="A198" s="5" t="s">
        <v>222</v>
      </c>
      <c r="B198" s="19">
        <v>0</v>
      </c>
      <c r="C198" s="13">
        <v>0</v>
      </c>
      <c r="D198" s="13">
        <v>0</v>
      </c>
      <c r="E198" s="66" t="e">
        <f t="shared" si="63"/>
        <v>#DIV/0!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66" t="e">
        <f t="shared" si="65"/>
        <v>#DIV/0!</v>
      </c>
      <c r="O198" s="13">
        <v>0</v>
      </c>
      <c r="P198" s="13">
        <v>0</v>
      </c>
    </row>
    <row r="199" spans="1:16" x14ac:dyDescent="0.55000000000000004">
      <c r="A199" s="46" t="s">
        <v>22</v>
      </c>
      <c r="B199" s="24">
        <f>B196+B198</f>
        <v>3</v>
      </c>
      <c r="C199" s="24">
        <f t="shared" ref="C199" si="66">C196+C198</f>
        <v>1</v>
      </c>
      <c r="D199" s="24">
        <f>D196+D198</f>
        <v>2</v>
      </c>
      <c r="E199" s="67">
        <f t="shared" si="63"/>
        <v>0.66666666666666663</v>
      </c>
      <c r="F199" s="48">
        <f>F198+F196</f>
        <v>0</v>
      </c>
      <c r="G199" s="48">
        <f t="shared" ref="G199:K199" si="67">G198+G196</f>
        <v>0</v>
      </c>
      <c r="H199" s="48">
        <f t="shared" si="67"/>
        <v>0</v>
      </c>
      <c r="I199" s="48">
        <f t="shared" si="67"/>
        <v>0</v>
      </c>
      <c r="J199" s="48">
        <f t="shared" si="67"/>
        <v>1</v>
      </c>
      <c r="K199" s="48">
        <f t="shared" si="67"/>
        <v>0</v>
      </c>
      <c r="L199" s="24">
        <f>SUM(F199:K199)</f>
        <v>1</v>
      </c>
      <c r="M199" s="24">
        <f>M196+M198</f>
        <v>1</v>
      </c>
      <c r="N199" s="67">
        <f t="shared" si="65"/>
        <v>0.5</v>
      </c>
      <c r="O199" s="24">
        <f>O198+O196</f>
        <v>1</v>
      </c>
      <c r="P199" s="24">
        <f>P198+P196</f>
        <v>0</v>
      </c>
    </row>
    <row r="200" spans="1:16" x14ac:dyDescent="0.55000000000000004">
      <c r="A200" s="5" t="s">
        <v>223</v>
      </c>
      <c r="B200" s="13">
        <f>C200+D200</f>
        <v>7</v>
      </c>
      <c r="C200" s="13">
        <v>2</v>
      </c>
      <c r="D200" s="13">
        <v>5</v>
      </c>
      <c r="E200" s="66">
        <f>D200/B200</f>
        <v>0.7142857142857143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3">
        <f t="shared" ref="L200:L207" si="68">SUM(F200:K200)</f>
        <v>0</v>
      </c>
      <c r="M200" s="13">
        <v>7</v>
      </c>
      <c r="N200" s="66">
        <f t="shared" si="65"/>
        <v>0</v>
      </c>
      <c r="O200" s="13">
        <v>0</v>
      </c>
      <c r="P200" s="13">
        <v>0</v>
      </c>
    </row>
    <row r="201" spans="1:16" x14ac:dyDescent="0.55000000000000004">
      <c r="A201" s="31" t="s">
        <v>71</v>
      </c>
      <c r="B201" s="19">
        <f>C201+D201</f>
        <v>1</v>
      </c>
      <c r="C201" s="20">
        <v>0</v>
      </c>
      <c r="D201" s="19">
        <v>1</v>
      </c>
      <c r="E201" s="66">
        <f>D201/B201</f>
        <v>1</v>
      </c>
      <c r="F201" s="20">
        <v>0</v>
      </c>
      <c r="G201" s="20">
        <v>0</v>
      </c>
      <c r="H201" s="19">
        <v>0</v>
      </c>
      <c r="I201" s="19">
        <v>0</v>
      </c>
      <c r="J201" s="19">
        <v>0</v>
      </c>
      <c r="K201" s="19">
        <v>0</v>
      </c>
      <c r="L201" s="13">
        <f t="shared" si="68"/>
        <v>0</v>
      </c>
      <c r="M201" s="19">
        <v>1</v>
      </c>
      <c r="N201" s="66">
        <f t="shared" si="65"/>
        <v>0</v>
      </c>
      <c r="O201" s="19">
        <v>0</v>
      </c>
      <c r="P201" s="19">
        <v>0</v>
      </c>
    </row>
    <row r="202" spans="1:16" x14ac:dyDescent="0.55000000000000004">
      <c r="A202" s="5" t="s">
        <v>224</v>
      </c>
      <c r="B202" s="13">
        <f>C202+D202</f>
        <v>0</v>
      </c>
      <c r="C202" s="13">
        <v>0</v>
      </c>
      <c r="D202" s="13">
        <v>0</v>
      </c>
      <c r="E202" s="66" t="e">
        <f>D202/B202</f>
        <v>#DIV/0!</v>
      </c>
      <c r="F202" s="14"/>
      <c r="G202" s="14"/>
      <c r="H202" s="14"/>
      <c r="I202" s="14"/>
      <c r="J202" s="14"/>
      <c r="K202" s="14"/>
      <c r="L202" s="13">
        <f t="shared" si="68"/>
        <v>0</v>
      </c>
      <c r="M202" s="13"/>
      <c r="N202" s="66" t="e">
        <f t="shared" si="65"/>
        <v>#DIV/0!</v>
      </c>
      <c r="O202" s="13"/>
      <c r="P202" s="13"/>
    </row>
    <row r="203" spans="1:16" x14ac:dyDescent="0.55000000000000004">
      <c r="A203" s="5" t="s">
        <v>225</v>
      </c>
      <c r="B203" s="13">
        <f>C203+D203</f>
        <v>6</v>
      </c>
      <c r="C203" s="13">
        <v>3</v>
      </c>
      <c r="D203" s="13">
        <v>3</v>
      </c>
      <c r="E203" s="66">
        <f>D203/B203</f>
        <v>0.5</v>
      </c>
      <c r="F203" s="14">
        <v>0</v>
      </c>
      <c r="G203" s="14">
        <v>0</v>
      </c>
      <c r="H203" s="14">
        <v>1</v>
      </c>
      <c r="I203" s="14">
        <v>0</v>
      </c>
      <c r="J203" s="14">
        <v>0</v>
      </c>
      <c r="K203" s="14">
        <v>0</v>
      </c>
      <c r="L203" s="13">
        <f t="shared" si="68"/>
        <v>1</v>
      </c>
      <c r="M203" s="13">
        <v>3</v>
      </c>
      <c r="N203" s="66">
        <f t="shared" si="65"/>
        <v>0.25</v>
      </c>
      <c r="O203" s="13">
        <v>1</v>
      </c>
      <c r="P203" s="13">
        <v>1</v>
      </c>
    </row>
    <row r="204" spans="1:16" x14ac:dyDescent="0.55000000000000004">
      <c r="A204" s="46" t="s">
        <v>46</v>
      </c>
      <c r="B204" s="24">
        <f>B202+B200+B203</f>
        <v>13</v>
      </c>
      <c r="C204" s="24">
        <f>C202+C200+C203</f>
        <v>5</v>
      </c>
      <c r="D204" s="24">
        <f>D202+D200+D203</f>
        <v>8</v>
      </c>
      <c r="E204" s="67">
        <f t="shared" si="63"/>
        <v>0.61538461538461542</v>
      </c>
      <c r="F204" s="48">
        <f>F202+F200+F203</f>
        <v>0</v>
      </c>
      <c r="G204" s="48">
        <f t="shared" ref="G204:K204" si="69">G202+G200+G203</f>
        <v>0</v>
      </c>
      <c r="H204" s="48">
        <f t="shared" si="69"/>
        <v>1</v>
      </c>
      <c r="I204" s="48">
        <f t="shared" si="69"/>
        <v>0</v>
      </c>
      <c r="J204" s="48">
        <f t="shared" si="69"/>
        <v>0</v>
      </c>
      <c r="K204" s="48">
        <f t="shared" si="69"/>
        <v>0</v>
      </c>
      <c r="L204" s="24">
        <f>SUM(F204:K204)</f>
        <v>1</v>
      </c>
      <c r="M204" s="24">
        <f>M202+M200+M203</f>
        <v>10</v>
      </c>
      <c r="N204" s="67">
        <f t="shared" si="65"/>
        <v>9.0909090909090912E-2</v>
      </c>
      <c r="O204" s="24">
        <f>O202+O200+O203</f>
        <v>1</v>
      </c>
      <c r="P204" s="24">
        <f>P202+P200+P203</f>
        <v>1</v>
      </c>
    </row>
    <row r="205" spans="1:16" x14ac:dyDescent="0.55000000000000004">
      <c r="A205" s="5" t="s">
        <v>99</v>
      </c>
      <c r="B205" s="13">
        <f>C205+D205</f>
        <v>0</v>
      </c>
      <c r="C205" s="13">
        <v>0</v>
      </c>
      <c r="D205" s="13">
        <v>0</v>
      </c>
      <c r="E205" s="66" t="e">
        <f>D205/B205</f>
        <v>#DIV/0!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66" t="e">
        <f>L205/(L205+M205)</f>
        <v>#DIV/0!</v>
      </c>
      <c r="O205" s="13">
        <v>0</v>
      </c>
      <c r="P205" s="13">
        <v>0</v>
      </c>
    </row>
    <row r="206" spans="1:16" x14ac:dyDescent="0.55000000000000004">
      <c r="A206" s="1" t="s">
        <v>226</v>
      </c>
      <c r="B206" s="13">
        <f>C206+D206</f>
        <v>0</v>
      </c>
      <c r="C206" s="13">
        <v>0</v>
      </c>
      <c r="D206" s="13">
        <v>0</v>
      </c>
      <c r="E206" s="66" t="e">
        <f>D206/B206</f>
        <v>#DIV/0!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66" t="e">
        <f>L206/(L206+M206)</f>
        <v>#DIV/0!</v>
      </c>
      <c r="O206" s="13">
        <v>0</v>
      </c>
      <c r="P206" s="13">
        <v>0</v>
      </c>
    </row>
    <row r="207" spans="1:16" x14ac:dyDescent="0.55000000000000004">
      <c r="A207" s="42" t="s">
        <v>50</v>
      </c>
      <c r="B207" s="26">
        <f>B205+B206</f>
        <v>0</v>
      </c>
      <c r="C207" s="26">
        <f>C205+C206</f>
        <v>0</v>
      </c>
      <c r="D207" s="26">
        <f>D205+D206</f>
        <v>0</v>
      </c>
      <c r="E207" s="68" t="e">
        <f>D207/B207</f>
        <v>#DIV/0!</v>
      </c>
      <c r="F207" s="36">
        <f>F205+F206</f>
        <v>0</v>
      </c>
      <c r="G207" s="36">
        <f t="shared" ref="G207:I207" si="70">G205+G206</f>
        <v>0</v>
      </c>
      <c r="H207" s="36">
        <f t="shared" si="70"/>
        <v>0</v>
      </c>
      <c r="I207" s="36">
        <f t="shared" si="70"/>
        <v>0</v>
      </c>
      <c r="J207" s="36">
        <f>J205+J206</f>
        <v>0</v>
      </c>
      <c r="K207" s="36">
        <f t="shared" ref="K207" si="71">K205+K206</f>
        <v>0</v>
      </c>
      <c r="L207" s="26">
        <f t="shared" si="68"/>
        <v>0</v>
      </c>
      <c r="M207" s="26">
        <f>M205+M206</f>
        <v>0</v>
      </c>
      <c r="N207" s="68" t="e">
        <f>L207/(L207+M207)</f>
        <v>#DIV/0!</v>
      </c>
      <c r="O207" s="26">
        <f>O205+O206</f>
        <v>0</v>
      </c>
      <c r="P207" s="26">
        <f>P205+P206</f>
        <v>0</v>
      </c>
    </row>
    <row r="208" spans="1:16" x14ac:dyDescent="0.55000000000000004">
      <c r="A208" s="46" t="s">
        <v>227</v>
      </c>
      <c r="B208" s="24">
        <f>C208+D208</f>
        <v>16</v>
      </c>
      <c r="C208" s="24">
        <f>C207+C204+C199</f>
        <v>6</v>
      </c>
      <c r="D208" s="24">
        <f>D199+D204+D207</f>
        <v>10</v>
      </c>
      <c r="E208" s="67">
        <f>D208/B208</f>
        <v>0.625</v>
      </c>
      <c r="F208" s="48">
        <f t="shared" ref="F208:M208" si="72">F199+F204+F207</f>
        <v>0</v>
      </c>
      <c r="G208" s="48">
        <f t="shared" si="72"/>
        <v>0</v>
      </c>
      <c r="H208" s="48">
        <f t="shared" si="72"/>
        <v>1</v>
      </c>
      <c r="I208" s="48">
        <f t="shared" si="72"/>
        <v>0</v>
      </c>
      <c r="J208" s="48">
        <f t="shared" si="72"/>
        <v>1</v>
      </c>
      <c r="K208" s="48">
        <f t="shared" si="72"/>
        <v>0</v>
      </c>
      <c r="L208" s="24">
        <f>SUM(F208:K208)</f>
        <v>2</v>
      </c>
      <c r="M208" s="48">
        <f t="shared" si="72"/>
        <v>11</v>
      </c>
      <c r="N208" s="67">
        <f>L208/(L208+M208)</f>
        <v>0.15384615384615385</v>
      </c>
      <c r="O208" s="24">
        <f>O199+O204+O207</f>
        <v>2</v>
      </c>
      <c r="P208" s="24">
        <f>P199+P204+P207</f>
        <v>1</v>
      </c>
    </row>
    <row r="209" spans="1:17" s="76" customFormat="1" ht="15.6" x14ac:dyDescent="0.6">
      <c r="A209" s="4" t="s">
        <v>228</v>
      </c>
      <c r="B209" s="74">
        <f>C209+D209</f>
        <v>1179</v>
      </c>
      <c r="C209" s="74">
        <f>C33+C57+C80+C174+C102+C194+C208</f>
        <v>389</v>
      </c>
      <c r="D209" s="74">
        <f>D33+D57+D80+D174+D102+D194+D208</f>
        <v>790</v>
      </c>
      <c r="E209" s="75">
        <f>D209/B209</f>
        <v>0.67005937234944868</v>
      </c>
      <c r="F209" s="74">
        <f t="shared" ref="F209:M209" si="73">F33+F57+F80+F174+F102+F194+F208</f>
        <v>1</v>
      </c>
      <c r="G209" s="74">
        <f t="shared" si="73"/>
        <v>68</v>
      </c>
      <c r="H209" s="74">
        <f t="shared" si="73"/>
        <v>92</v>
      </c>
      <c r="I209" s="74">
        <f t="shared" si="73"/>
        <v>12</v>
      </c>
      <c r="J209" s="74">
        <f t="shared" si="73"/>
        <v>90</v>
      </c>
      <c r="K209" s="74">
        <f t="shared" si="73"/>
        <v>26</v>
      </c>
      <c r="L209" s="74">
        <f t="shared" si="73"/>
        <v>243</v>
      </c>
      <c r="M209" s="74">
        <f t="shared" si="73"/>
        <v>676</v>
      </c>
      <c r="N209" s="75">
        <f>L209/(L209+M209)</f>
        <v>0.26441784548422198</v>
      </c>
      <c r="O209" s="74">
        <f>O33+O57+O80+O174+O102+O194+O208</f>
        <v>182</v>
      </c>
      <c r="P209" s="74">
        <f>P33+P57+P80+P174+P102+P194+P208</f>
        <v>51</v>
      </c>
    </row>
    <row r="210" spans="1:17" s="1" customFormat="1" x14ac:dyDescent="0.55000000000000004">
      <c r="A210" s="45" t="s">
        <v>239</v>
      </c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</row>
  </sheetData>
  <pageMargins left="0.7" right="0.7" top="0.75" bottom="0.75" header="0.3" footer="0.3"/>
  <pageSetup scale="51" orientation="landscape" r:id="rId1"/>
  <headerFooter>
    <oddHeader xml:space="preserve">&amp;L&amp;"-,Bold"Program Level Data &amp;C&amp;"-,Bold"Table 41 &amp;R&amp;"-,Bold"Graduate Degrees by Gender and Ethnicity </oddHeader>
    <oddFooter>&amp;L&amp;"-,Bold"Office Of Institutional Research, UMass Boston</oddFooter>
  </headerFooter>
  <rowBreaks count="3" manualBreakCount="3">
    <brk id="57" max="15" man="1"/>
    <brk id="102" max="15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215"/>
  <sheetViews>
    <sheetView topLeftCell="A69" zoomScaleNormal="100" workbookViewId="0">
      <selection activeCell="A215" sqref="A215"/>
    </sheetView>
  </sheetViews>
  <sheetFormatPr defaultColWidth="9.15625" defaultRowHeight="14.4" x14ac:dyDescent="0.55000000000000004"/>
  <cols>
    <col min="1" max="1" width="45.68359375" style="1" customWidth="1"/>
    <col min="2" max="2" width="6.15625" style="41" customWidth="1"/>
    <col min="3" max="3" width="6.41796875" style="41" customWidth="1"/>
    <col min="4" max="4" width="8.83984375" style="41" customWidth="1"/>
    <col min="5" max="5" width="8.41796875" style="41" customWidth="1"/>
    <col min="6" max="6" width="9.83984375" style="41" customWidth="1"/>
    <col min="7" max="7" width="6.41796875" style="41" customWidth="1"/>
    <col min="8" max="8" width="9.41796875" style="41" customWidth="1"/>
    <col min="9" max="9" width="8.83984375" style="41" customWidth="1"/>
    <col min="10" max="10" width="8.41796875" style="41" customWidth="1"/>
    <col min="11" max="11" width="5.68359375" style="41" customWidth="1"/>
    <col min="12" max="12" width="11.41796875" style="41" customWidth="1"/>
    <col min="13" max="13" width="7.83984375" style="41" customWidth="1"/>
    <col min="14" max="14" width="8.68359375" style="41" customWidth="1"/>
    <col min="15" max="15" width="14.26171875" style="41" customWidth="1"/>
    <col min="16" max="16" width="9.68359375" style="41" customWidth="1"/>
    <col min="17" max="16384" width="9.15625" style="1"/>
  </cols>
  <sheetData>
    <row r="1" spans="1:16" ht="18.3" x14ac:dyDescent="0.7">
      <c r="A1" s="52" t="s">
        <v>299</v>
      </c>
    </row>
    <row r="2" spans="1:16" s="2" customFormat="1" ht="57.9" thickBot="1" x14ac:dyDescent="0.6">
      <c r="A2" s="54"/>
      <c r="B2" s="50" t="s">
        <v>1</v>
      </c>
      <c r="C2" s="50" t="s">
        <v>2</v>
      </c>
      <c r="D2" s="50" t="s">
        <v>3</v>
      </c>
      <c r="E2" s="50" t="s">
        <v>4</v>
      </c>
      <c r="F2" s="50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11</v>
      </c>
      <c r="L2" s="50" t="s">
        <v>12</v>
      </c>
      <c r="M2" s="50" t="s">
        <v>13</v>
      </c>
      <c r="N2" s="50" t="s">
        <v>14</v>
      </c>
      <c r="O2" s="50" t="s">
        <v>15</v>
      </c>
      <c r="P2" s="50" t="s">
        <v>16</v>
      </c>
    </row>
    <row r="3" spans="1:16" s="2" customFormat="1" ht="18.3" x14ac:dyDescent="0.55000000000000004">
      <c r="A3" s="5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55000000000000004">
      <c r="A4" s="5" t="s">
        <v>18</v>
      </c>
      <c r="B4" s="13">
        <f>C4+D4</f>
        <v>7</v>
      </c>
      <c r="C4" s="14">
        <v>1</v>
      </c>
      <c r="D4" s="13">
        <v>6</v>
      </c>
      <c r="E4" s="9">
        <f>D4/B4</f>
        <v>0.8571428571428571</v>
      </c>
      <c r="F4" s="14">
        <v>0</v>
      </c>
      <c r="G4" s="14">
        <v>1</v>
      </c>
      <c r="H4" s="13">
        <v>0</v>
      </c>
      <c r="I4" s="13">
        <v>0</v>
      </c>
      <c r="J4" s="13">
        <v>2</v>
      </c>
      <c r="K4" s="13">
        <v>1</v>
      </c>
      <c r="L4" s="13">
        <v>1</v>
      </c>
      <c r="M4" s="13">
        <v>3</v>
      </c>
      <c r="N4" s="9">
        <f>L4/(L4+M4)</f>
        <v>0.25</v>
      </c>
      <c r="O4" s="13">
        <v>0</v>
      </c>
      <c r="P4" s="13">
        <v>0</v>
      </c>
    </row>
    <row r="5" spans="1:16" x14ac:dyDescent="0.55000000000000004">
      <c r="A5" s="5" t="s">
        <v>290</v>
      </c>
      <c r="B5" s="13">
        <f>C5+D5</f>
        <v>5</v>
      </c>
      <c r="C5" s="14">
        <v>0</v>
      </c>
      <c r="D5" s="13">
        <v>5</v>
      </c>
      <c r="E5" s="9">
        <f>D5/B5</f>
        <v>1</v>
      </c>
      <c r="F5" s="14">
        <v>0</v>
      </c>
      <c r="G5" s="14">
        <v>0</v>
      </c>
      <c r="H5" s="13">
        <v>0</v>
      </c>
      <c r="I5" s="13">
        <v>0</v>
      </c>
      <c r="J5" s="13">
        <v>0</v>
      </c>
      <c r="K5" s="13">
        <v>1</v>
      </c>
      <c r="L5" s="13">
        <f t="shared" ref="L5:L6" si="0">F5+G5+H5+I5+J5+K5</f>
        <v>1</v>
      </c>
      <c r="M5" s="13">
        <v>3</v>
      </c>
      <c r="N5" s="9">
        <f t="shared" ref="N5" si="1">L5/(L5+M5)</f>
        <v>0.25</v>
      </c>
      <c r="O5" s="13">
        <v>1</v>
      </c>
      <c r="P5" s="13">
        <v>0</v>
      </c>
    </row>
    <row r="6" spans="1:16" x14ac:dyDescent="0.55000000000000004">
      <c r="A6" s="5" t="s">
        <v>291</v>
      </c>
      <c r="B6" s="13">
        <f>C6+D6</f>
        <v>1</v>
      </c>
      <c r="C6" s="14">
        <v>0</v>
      </c>
      <c r="D6" s="13">
        <v>1</v>
      </c>
      <c r="E6" s="9">
        <f>D6/B6</f>
        <v>1</v>
      </c>
      <c r="F6" s="14">
        <v>0</v>
      </c>
      <c r="G6" s="14">
        <v>0</v>
      </c>
      <c r="H6" s="13">
        <v>0</v>
      </c>
      <c r="I6" s="13">
        <v>0</v>
      </c>
      <c r="J6" s="13">
        <v>0</v>
      </c>
      <c r="K6" s="13">
        <v>0</v>
      </c>
      <c r="L6" s="13">
        <f t="shared" si="0"/>
        <v>0</v>
      </c>
      <c r="M6" s="13">
        <v>1</v>
      </c>
      <c r="N6" s="9">
        <f>L6/(L6+M6)</f>
        <v>0</v>
      </c>
      <c r="O6" s="13">
        <v>0</v>
      </c>
      <c r="P6" s="13">
        <v>0</v>
      </c>
    </row>
    <row r="7" spans="1:16" s="2" customFormat="1" x14ac:dyDescent="0.55000000000000004">
      <c r="A7" s="46" t="s">
        <v>22</v>
      </c>
      <c r="B7" s="24">
        <f>C7+D7</f>
        <v>13</v>
      </c>
      <c r="C7" s="24">
        <f>SUM(C4:C6)</f>
        <v>1</v>
      </c>
      <c r="D7" s="24">
        <f>SUM(D4:D6)</f>
        <v>12</v>
      </c>
      <c r="E7" s="35">
        <f t="shared" ref="E7:E75" si="2">D7/B7</f>
        <v>0.92307692307692313</v>
      </c>
      <c r="F7" s="24">
        <f t="shared" ref="F7:K7" si="3">SUM(F4:F6)</f>
        <v>0</v>
      </c>
      <c r="G7" s="24">
        <f t="shared" si="3"/>
        <v>1</v>
      </c>
      <c r="H7" s="24">
        <f t="shared" si="3"/>
        <v>0</v>
      </c>
      <c r="I7" s="24">
        <f t="shared" si="3"/>
        <v>0</v>
      </c>
      <c r="J7" s="24">
        <f t="shared" si="3"/>
        <v>2</v>
      </c>
      <c r="K7" s="24">
        <f t="shared" si="3"/>
        <v>2</v>
      </c>
      <c r="L7" s="24">
        <f>F7+G7+H7+I7+J7+K7</f>
        <v>5</v>
      </c>
      <c r="M7" s="24">
        <f>SUM(M4:M6)</f>
        <v>7</v>
      </c>
      <c r="N7" s="35">
        <f t="shared" ref="N7:N75" si="4">L7/(L7+M7)</f>
        <v>0.41666666666666669</v>
      </c>
      <c r="O7" s="24">
        <f>SUM(O4:O6)</f>
        <v>1</v>
      </c>
      <c r="P7" s="24">
        <f>SUM(P4:P6)</f>
        <v>0</v>
      </c>
    </row>
    <row r="8" spans="1:16" x14ac:dyDescent="0.55000000000000004">
      <c r="A8" s="5" t="s">
        <v>23</v>
      </c>
      <c r="B8" s="13">
        <f>C8+D8</f>
        <v>6</v>
      </c>
      <c r="C8" s="14">
        <v>2</v>
      </c>
      <c r="D8" s="13">
        <v>4</v>
      </c>
      <c r="E8" s="9">
        <f t="shared" si="2"/>
        <v>0.66666666666666663</v>
      </c>
      <c r="F8" s="14">
        <v>0</v>
      </c>
      <c r="G8" s="14">
        <v>0</v>
      </c>
      <c r="H8" s="13">
        <v>1</v>
      </c>
      <c r="I8" s="13">
        <v>0</v>
      </c>
      <c r="J8" s="13">
        <v>1</v>
      </c>
      <c r="K8" s="13">
        <v>1</v>
      </c>
      <c r="L8" s="13">
        <f t="shared" ref="L8:L75" si="5">F8+G8+H8+I8+J8+K8</f>
        <v>3</v>
      </c>
      <c r="M8" s="13">
        <v>3</v>
      </c>
      <c r="N8" s="9">
        <f t="shared" si="4"/>
        <v>0.5</v>
      </c>
      <c r="O8" s="13">
        <v>0</v>
      </c>
      <c r="P8" s="13">
        <v>0</v>
      </c>
    </row>
    <row r="9" spans="1:16" x14ac:dyDescent="0.55000000000000004">
      <c r="A9" s="5" t="s">
        <v>24</v>
      </c>
      <c r="B9" s="13">
        <f t="shared" ref="B9:B75" si="6">C9+D9</f>
        <v>7</v>
      </c>
      <c r="C9" s="59">
        <v>5</v>
      </c>
      <c r="D9" s="59">
        <v>2</v>
      </c>
      <c r="E9" s="9">
        <f t="shared" si="2"/>
        <v>0.2857142857142857</v>
      </c>
      <c r="F9" s="59">
        <v>0</v>
      </c>
      <c r="G9" s="59">
        <v>0</v>
      </c>
      <c r="H9" s="59">
        <v>1</v>
      </c>
      <c r="I9" s="59">
        <v>0</v>
      </c>
      <c r="J9" s="59">
        <v>2</v>
      </c>
      <c r="K9" s="13">
        <v>0</v>
      </c>
      <c r="L9" s="13">
        <f t="shared" si="5"/>
        <v>3</v>
      </c>
      <c r="M9" s="13">
        <v>3</v>
      </c>
      <c r="N9" s="9">
        <f t="shared" si="4"/>
        <v>0.5</v>
      </c>
      <c r="O9" s="13">
        <v>1</v>
      </c>
      <c r="P9" s="13">
        <v>0</v>
      </c>
    </row>
    <row r="10" spans="1:16" x14ac:dyDescent="0.55000000000000004">
      <c r="A10" s="5" t="s">
        <v>25</v>
      </c>
      <c r="B10" s="13">
        <f t="shared" si="6"/>
        <v>48</v>
      </c>
      <c r="C10" s="59">
        <v>13</v>
      </c>
      <c r="D10" s="59">
        <v>35</v>
      </c>
      <c r="E10" s="9">
        <f t="shared" si="2"/>
        <v>0.72916666666666663</v>
      </c>
      <c r="F10" s="59">
        <v>0</v>
      </c>
      <c r="G10" s="59">
        <v>3</v>
      </c>
      <c r="H10" s="59">
        <v>2</v>
      </c>
      <c r="I10" s="59">
        <v>0</v>
      </c>
      <c r="J10" s="59">
        <v>5</v>
      </c>
      <c r="K10" s="13">
        <v>1</v>
      </c>
      <c r="L10" s="13">
        <f t="shared" si="5"/>
        <v>11</v>
      </c>
      <c r="M10" s="13">
        <v>34</v>
      </c>
      <c r="N10" s="9">
        <f t="shared" si="4"/>
        <v>0.24444444444444444</v>
      </c>
      <c r="O10" s="13">
        <v>1</v>
      </c>
      <c r="P10" s="13">
        <v>2</v>
      </c>
    </row>
    <row r="11" spans="1:16" x14ac:dyDescent="0.55000000000000004">
      <c r="A11" s="5" t="s">
        <v>26</v>
      </c>
      <c r="B11" s="13">
        <f t="shared" si="6"/>
        <v>3</v>
      </c>
      <c r="C11" s="59">
        <v>1</v>
      </c>
      <c r="D11" s="59">
        <v>2</v>
      </c>
      <c r="E11" s="9">
        <f t="shared" si="2"/>
        <v>0.66666666666666663</v>
      </c>
      <c r="F11" s="59">
        <v>0</v>
      </c>
      <c r="G11" s="59">
        <v>0</v>
      </c>
      <c r="H11" s="59">
        <v>0</v>
      </c>
      <c r="I11" s="59">
        <v>0</v>
      </c>
      <c r="J11" s="59">
        <v>1</v>
      </c>
      <c r="K11" s="13">
        <v>0</v>
      </c>
      <c r="L11" s="13">
        <f t="shared" si="5"/>
        <v>1</v>
      </c>
      <c r="M11" s="13">
        <v>2</v>
      </c>
      <c r="N11" s="9">
        <f t="shared" si="4"/>
        <v>0.33333333333333331</v>
      </c>
      <c r="O11" s="13">
        <v>0</v>
      </c>
      <c r="P11" s="13">
        <v>0</v>
      </c>
    </row>
    <row r="12" spans="1:16" x14ac:dyDescent="0.55000000000000004">
      <c r="A12" s="5" t="s">
        <v>27</v>
      </c>
      <c r="B12" s="13">
        <f t="shared" si="6"/>
        <v>10</v>
      </c>
      <c r="C12" s="59">
        <v>2</v>
      </c>
      <c r="D12" s="59">
        <v>8</v>
      </c>
      <c r="E12" s="9">
        <f t="shared" si="2"/>
        <v>0.8</v>
      </c>
      <c r="F12" s="59">
        <v>0</v>
      </c>
      <c r="G12" s="59">
        <v>1</v>
      </c>
      <c r="H12" s="59">
        <v>1</v>
      </c>
      <c r="I12" s="59">
        <v>0</v>
      </c>
      <c r="J12" s="59">
        <v>2</v>
      </c>
      <c r="K12" s="13">
        <v>2</v>
      </c>
      <c r="L12" s="13">
        <f t="shared" si="5"/>
        <v>6</v>
      </c>
      <c r="M12" s="13">
        <v>4</v>
      </c>
      <c r="N12" s="9">
        <f t="shared" si="4"/>
        <v>0.6</v>
      </c>
      <c r="O12" s="13">
        <v>0</v>
      </c>
      <c r="P12" s="13">
        <v>0</v>
      </c>
    </row>
    <row r="13" spans="1:16" x14ac:dyDescent="0.55000000000000004">
      <c r="A13" s="5" t="s">
        <v>29</v>
      </c>
      <c r="B13" s="13">
        <f t="shared" si="6"/>
        <v>3</v>
      </c>
      <c r="C13" s="59">
        <v>1</v>
      </c>
      <c r="D13" s="59">
        <v>2</v>
      </c>
      <c r="E13" s="9">
        <f t="shared" si="2"/>
        <v>0.66666666666666663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13">
        <v>0</v>
      </c>
      <c r="L13" s="13">
        <f t="shared" si="5"/>
        <v>0</v>
      </c>
      <c r="M13" s="13">
        <v>3</v>
      </c>
      <c r="N13" s="9">
        <f t="shared" si="4"/>
        <v>0</v>
      </c>
      <c r="O13" s="13">
        <v>0</v>
      </c>
      <c r="P13" s="13">
        <v>0</v>
      </c>
    </row>
    <row r="14" spans="1:16" x14ac:dyDescent="0.55000000000000004">
      <c r="A14" s="5" t="s">
        <v>32</v>
      </c>
      <c r="B14" s="13">
        <f t="shared" si="6"/>
        <v>24</v>
      </c>
      <c r="C14" s="59">
        <v>10</v>
      </c>
      <c r="D14" s="59">
        <v>14</v>
      </c>
      <c r="E14" s="9">
        <f t="shared" si="2"/>
        <v>0.58333333333333337</v>
      </c>
      <c r="F14" s="59">
        <v>0</v>
      </c>
      <c r="G14" s="59">
        <v>0</v>
      </c>
      <c r="H14" s="59">
        <v>2</v>
      </c>
      <c r="I14" s="59">
        <v>0</v>
      </c>
      <c r="J14" s="59">
        <v>2</v>
      </c>
      <c r="K14" s="13">
        <v>2</v>
      </c>
      <c r="L14" s="13">
        <f t="shared" si="5"/>
        <v>6</v>
      </c>
      <c r="M14" s="13">
        <v>16</v>
      </c>
      <c r="N14" s="9">
        <f t="shared" si="4"/>
        <v>0.27272727272727271</v>
      </c>
      <c r="O14" s="13">
        <v>2</v>
      </c>
      <c r="P14" s="13">
        <v>0</v>
      </c>
    </row>
    <row r="15" spans="1:16" x14ac:dyDescent="0.55000000000000004">
      <c r="A15" s="5" t="s">
        <v>33</v>
      </c>
      <c r="B15" s="13">
        <f t="shared" si="6"/>
        <v>7</v>
      </c>
      <c r="C15" s="59">
        <v>3</v>
      </c>
      <c r="D15" s="59">
        <v>4</v>
      </c>
      <c r="E15" s="9">
        <f t="shared" si="2"/>
        <v>0.5714285714285714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13">
        <v>0</v>
      </c>
      <c r="L15" s="13">
        <f t="shared" si="5"/>
        <v>0</v>
      </c>
      <c r="M15" s="13">
        <v>6</v>
      </c>
      <c r="N15" s="9">
        <f t="shared" si="4"/>
        <v>0</v>
      </c>
      <c r="O15" s="13">
        <v>0</v>
      </c>
      <c r="P15" s="13">
        <v>1</v>
      </c>
    </row>
    <row r="16" spans="1:16" x14ac:dyDescent="0.55000000000000004">
      <c r="A16" s="17" t="s">
        <v>34</v>
      </c>
      <c r="B16" s="13">
        <f t="shared" si="6"/>
        <v>18</v>
      </c>
      <c r="C16" s="59">
        <v>4</v>
      </c>
      <c r="D16" s="59">
        <v>14</v>
      </c>
      <c r="E16" s="9">
        <f t="shared" si="2"/>
        <v>0.77777777777777779</v>
      </c>
      <c r="F16" s="59">
        <v>0</v>
      </c>
      <c r="G16" s="59">
        <v>0</v>
      </c>
      <c r="H16" s="59">
        <v>1</v>
      </c>
      <c r="I16" s="59">
        <v>0</v>
      </c>
      <c r="J16" s="59">
        <v>0</v>
      </c>
      <c r="K16" s="13">
        <v>1</v>
      </c>
      <c r="L16" s="13">
        <f t="shared" si="5"/>
        <v>2</v>
      </c>
      <c r="M16" s="13">
        <v>14</v>
      </c>
      <c r="N16" s="9">
        <f t="shared" si="4"/>
        <v>0.125</v>
      </c>
      <c r="O16" s="13">
        <v>0</v>
      </c>
      <c r="P16" s="13">
        <v>2</v>
      </c>
    </row>
    <row r="17" spans="1:17" s="3" customFormat="1" x14ac:dyDescent="0.55000000000000004">
      <c r="A17" s="18" t="s">
        <v>35</v>
      </c>
      <c r="B17" s="19">
        <f>C17+D17</f>
        <v>4</v>
      </c>
      <c r="C17" s="20">
        <v>1</v>
      </c>
      <c r="D17" s="19">
        <v>3</v>
      </c>
      <c r="E17" s="9">
        <f t="shared" si="2"/>
        <v>0.75</v>
      </c>
      <c r="F17" s="20">
        <v>0</v>
      </c>
      <c r="G17" s="20">
        <v>0</v>
      </c>
      <c r="H17" s="19">
        <v>0</v>
      </c>
      <c r="I17" s="19">
        <v>0</v>
      </c>
      <c r="J17" s="19">
        <v>0</v>
      </c>
      <c r="K17" s="19">
        <v>0</v>
      </c>
      <c r="L17" s="13">
        <f t="shared" si="5"/>
        <v>0</v>
      </c>
      <c r="M17" s="19">
        <v>4</v>
      </c>
      <c r="N17" s="9">
        <f t="shared" si="4"/>
        <v>0</v>
      </c>
      <c r="O17" s="19">
        <v>0</v>
      </c>
      <c r="P17" s="19">
        <v>0</v>
      </c>
    </row>
    <row r="18" spans="1:17" s="3" customFormat="1" x14ac:dyDescent="0.55000000000000004">
      <c r="A18" s="18" t="s">
        <v>36</v>
      </c>
      <c r="B18" s="19">
        <f t="shared" si="6"/>
        <v>7</v>
      </c>
      <c r="C18" s="20">
        <v>5</v>
      </c>
      <c r="D18" s="19">
        <v>2</v>
      </c>
      <c r="E18" s="9">
        <f t="shared" si="2"/>
        <v>0.2857142857142857</v>
      </c>
      <c r="F18" s="20">
        <v>0</v>
      </c>
      <c r="G18" s="20">
        <v>2</v>
      </c>
      <c r="H18" s="19">
        <v>0</v>
      </c>
      <c r="I18" s="19">
        <v>0</v>
      </c>
      <c r="J18" s="19">
        <v>0</v>
      </c>
      <c r="K18" s="19">
        <v>0</v>
      </c>
      <c r="L18" s="13">
        <f t="shared" si="5"/>
        <v>2</v>
      </c>
      <c r="M18" s="19">
        <v>5</v>
      </c>
      <c r="N18" s="9">
        <f t="shared" si="4"/>
        <v>0.2857142857142857</v>
      </c>
      <c r="O18" s="19">
        <v>0</v>
      </c>
      <c r="P18" s="19">
        <v>0</v>
      </c>
    </row>
    <row r="19" spans="1:17" s="3" customFormat="1" x14ac:dyDescent="0.55000000000000004">
      <c r="A19" s="18" t="s">
        <v>37</v>
      </c>
      <c r="B19" s="19">
        <f t="shared" si="6"/>
        <v>4</v>
      </c>
      <c r="C19" s="20">
        <v>1</v>
      </c>
      <c r="D19" s="19">
        <v>3</v>
      </c>
      <c r="E19" s="9">
        <f t="shared" si="2"/>
        <v>0.75</v>
      </c>
      <c r="F19" s="20">
        <v>0</v>
      </c>
      <c r="G19" s="20">
        <v>0</v>
      </c>
      <c r="H19" s="19">
        <v>0</v>
      </c>
      <c r="I19" s="19">
        <v>0</v>
      </c>
      <c r="J19" s="19">
        <v>0</v>
      </c>
      <c r="K19" s="19">
        <v>0</v>
      </c>
      <c r="L19" s="13">
        <f t="shared" si="5"/>
        <v>0</v>
      </c>
      <c r="M19" s="19">
        <v>3</v>
      </c>
      <c r="N19" s="9">
        <f t="shared" si="4"/>
        <v>0</v>
      </c>
      <c r="O19" s="19">
        <v>0</v>
      </c>
      <c r="P19" s="19">
        <v>1</v>
      </c>
    </row>
    <row r="20" spans="1:17" s="3" customFormat="1" x14ac:dyDescent="0.55000000000000004">
      <c r="A20" s="18" t="s">
        <v>230</v>
      </c>
      <c r="B20" s="19">
        <f t="shared" si="6"/>
        <v>2</v>
      </c>
      <c r="C20" s="20">
        <v>1</v>
      </c>
      <c r="D20" s="19">
        <v>1</v>
      </c>
      <c r="E20" s="9">
        <f t="shared" si="2"/>
        <v>0.5</v>
      </c>
      <c r="F20" s="20">
        <v>0</v>
      </c>
      <c r="G20" s="20">
        <v>0</v>
      </c>
      <c r="H20" s="19">
        <v>0</v>
      </c>
      <c r="I20" s="19">
        <v>0</v>
      </c>
      <c r="J20" s="19">
        <v>0</v>
      </c>
      <c r="K20" s="19">
        <v>0</v>
      </c>
      <c r="L20" s="13">
        <f t="shared" si="5"/>
        <v>0</v>
      </c>
      <c r="M20" s="19">
        <v>2</v>
      </c>
      <c r="N20" s="9">
        <f t="shared" si="4"/>
        <v>0</v>
      </c>
      <c r="O20" s="19">
        <v>0</v>
      </c>
      <c r="P20" s="19">
        <v>0</v>
      </c>
    </row>
    <row r="21" spans="1:17" x14ac:dyDescent="0.55000000000000004">
      <c r="A21" s="5" t="s">
        <v>231</v>
      </c>
      <c r="B21" s="13">
        <f>C21+D21</f>
        <v>13</v>
      </c>
      <c r="C21" s="14">
        <v>4</v>
      </c>
      <c r="D21" s="13">
        <v>9</v>
      </c>
      <c r="E21" s="9">
        <f>D21/B21</f>
        <v>0.69230769230769229</v>
      </c>
      <c r="F21" s="14">
        <v>0</v>
      </c>
      <c r="G21" s="14">
        <v>1</v>
      </c>
      <c r="H21" s="13">
        <v>1</v>
      </c>
      <c r="I21" s="13">
        <v>0</v>
      </c>
      <c r="J21" s="13">
        <v>5</v>
      </c>
      <c r="K21" s="13">
        <v>1</v>
      </c>
      <c r="L21" s="13">
        <f>F21+G21+H21+I21+J21+K21</f>
        <v>8</v>
      </c>
      <c r="M21" s="13">
        <v>3</v>
      </c>
      <c r="N21" s="9">
        <f>L21/(L21+M21)</f>
        <v>0.72727272727272729</v>
      </c>
      <c r="O21" s="13">
        <v>0</v>
      </c>
      <c r="P21" s="13">
        <v>2</v>
      </c>
    </row>
    <row r="22" spans="1:17" x14ac:dyDescent="0.55000000000000004">
      <c r="A22" s="5" t="s">
        <v>40</v>
      </c>
      <c r="B22" s="13">
        <f t="shared" si="6"/>
        <v>4</v>
      </c>
      <c r="C22" s="21">
        <v>2</v>
      </c>
      <c r="D22" s="21">
        <v>2</v>
      </c>
      <c r="E22" s="9">
        <f t="shared" si="2"/>
        <v>0.5</v>
      </c>
      <c r="F22" s="21">
        <v>0</v>
      </c>
      <c r="G22" s="21">
        <v>0</v>
      </c>
      <c r="H22" s="22">
        <v>0</v>
      </c>
      <c r="I22" s="22">
        <v>0</v>
      </c>
      <c r="J22" s="22">
        <v>0</v>
      </c>
      <c r="K22" s="22">
        <v>0</v>
      </c>
      <c r="L22" s="13">
        <f t="shared" si="5"/>
        <v>0</v>
      </c>
      <c r="M22" s="21">
        <v>4</v>
      </c>
      <c r="N22" s="9">
        <f t="shared" si="4"/>
        <v>0</v>
      </c>
      <c r="O22" s="22">
        <v>0</v>
      </c>
      <c r="P22" s="22">
        <v>0</v>
      </c>
    </row>
    <row r="23" spans="1:17" x14ac:dyDescent="0.55000000000000004">
      <c r="A23" s="18" t="s">
        <v>41</v>
      </c>
      <c r="B23" s="19">
        <f>C23+D23</f>
        <v>1</v>
      </c>
      <c r="C23" s="20">
        <v>0</v>
      </c>
      <c r="D23" s="19">
        <v>1</v>
      </c>
      <c r="E23" s="9">
        <f t="shared" si="2"/>
        <v>1</v>
      </c>
      <c r="F23" s="20">
        <v>0</v>
      </c>
      <c r="G23" s="20">
        <v>0</v>
      </c>
      <c r="H23" s="19">
        <v>0</v>
      </c>
      <c r="I23" s="19">
        <v>0</v>
      </c>
      <c r="J23" s="19">
        <v>0</v>
      </c>
      <c r="K23" s="19">
        <v>0</v>
      </c>
      <c r="L23" s="13">
        <f t="shared" si="5"/>
        <v>0</v>
      </c>
      <c r="M23" s="19">
        <v>1</v>
      </c>
      <c r="N23" s="9">
        <f t="shared" si="4"/>
        <v>0</v>
      </c>
      <c r="O23" s="19">
        <v>0</v>
      </c>
      <c r="P23" s="19">
        <v>0</v>
      </c>
    </row>
    <row r="24" spans="1:17" x14ac:dyDescent="0.55000000000000004">
      <c r="A24" s="18" t="s">
        <v>43</v>
      </c>
      <c r="B24" s="19">
        <f>C24+D24</f>
        <v>1</v>
      </c>
      <c r="C24" s="20">
        <v>1</v>
      </c>
      <c r="D24" s="19">
        <v>0</v>
      </c>
      <c r="E24" s="9">
        <f>D24/B24</f>
        <v>0</v>
      </c>
      <c r="F24" s="20">
        <v>0</v>
      </c>
      <c r="G24" s="20">
        <v>0</v>
      </c>
      <c r="H24" s="19">
        <v>0</v>
      </c>
      <c r="I24" s="19">
        <v>0</v>
      </c>
      <c r="J24" s="19">
        <v>0</v>
      </c>
      <c r="K24" s="19">
        <v>0</v>
      </c>
      <c r="L24" s="13">
        <f>F24+G24+H24+I24+J24+K24</f>
        <v>0</v>
      </c>
      <c r="M24" s="19">
        <v>1</v>
      </c>
      <c r="N24" s="9">
        <f t="shared" si="4"/>
        <v>0</v>
      </c>
      <c r="O24" s="19">
        <v>0</v>
      </c>
      <c r="P24" s="19">
        <v>0</v>
      </c>
    </row>
    <row r="25" spans="1:17" s="3" customFormat="1" x14ac:dyDescent="0.55000000000000004">
      <c r="A25" s="18" t="s">
        <v>44</v>
      </c>
      <c r="B25" s="19">
        <f t="shared" si="6"/>
        <v>5</v>
      </c>
      <c r="C25" s="20">
        <v>1</v>
      </c>
      <c r="D25" s="19">
        <v>4</v>
      </c>
      <c r="E25" s="9">
        <f t="shared" si="2"/>
        <v>0.8</v>
      </c>
      <c r="F25" s="20">
        <v>0</v>
      </c>
      <c r="G25" s="20">
        <v>1</v>
      </c>
      <c r="H25" s="19">
        <v>0</v>
      </c>
      <c r="I25" s="19">
        <v>0</v>
      </c>
      <c r="J25" s="19">
        <v>0</v>
      </c>
      <c r="K25" s="19">
        <v>0</v>
      </c>
      <c r="L25" s="13">
        <f t="shared" si="5"/>
        <v>1</v>
      </c>
      <c r="M25" s="19">
        <v>4</v>
      </c>
      <c r="N25" s="9">
        <f t="shared" si="4"/>
        <v>0.2</v>
      </c>
      <c r="O25" s="19">
        <v>0</v>
      </c>
      <c r="P25" s="19">
        <v>0</v>
      </c>
    </row>
    <row r="26" spans="1:17" s="3" customFormat="1" x14ac:dyDescent="0.55000000000000004">
      <c r="A26" s="5" t="s">
        <v>232</v>
      </c>
      <c r="B26" s="13">
        <f t="shared" si="6"/>
        <v>5</v>
      </c>
      <c r="C26" s="13">
        <v>0</v>
      </c>
      <c r="D26" s="13">
        <v>5</v>
      </c>
      <c r="E26" s="9">
        <f t="shared" si="2"/>
        <v>1</v>
      </c>
      <c r="F26" s="13">
        <v>0</v>
      </c>
      <c r="G26" s="13">
        <v>2</v>
      </c>
      <c r="H26" s="13">
        <v>1</v>
      </c>
      <c r="I26" s="13">
        <v>0</v>
      </c>
      <c r="J26" s="13">
        <v>2</v>
      </c>
      <c r="K26" s="13">
        <v>0</v>
      </c>
      <c r="L26" s="13">
        <f t="shared" si="5"/>
        <v>5</v>
      </c>
      <c r="M26" s="13">
        <v>0</v>
      </c>
      <c r="N26" s="9">
        <f t="shared" si="4"/>
        <v>1</v>
      </c>
      <c r="O26" s="13">
        <v>0</v>
      </c>
      <c r="P26" s="13">
        <v>0</v>
      </c>
    </row>
    <row r="27" spans="1:17" s="2" customFormat="1" x14ac:dyDescent="0.55000000000000004">
      <c r="A27" s="46" t="s">
        <v>46</v>
      </c>
      <c r="B27" s="24">
        <f>C27+D27</f>
        <v>148</v>
      </c>
      <c r="C27" s="24">
        <f>SUM(C8:C16)+C21+C22+C26</f>
        <v>47</v>
      </c>
      <c r="D27" s="24">
        <f>SUM(D8:D16)+D21+D22+D26</f>
        <v>101</v>
      </c>
      <c r="E27" s="35">
        <f t="shared" si="2"/>
        <v>0.68243243243243246</v>
      </c>
      <c r="F27" s="24">
        <f>SUM(F8:F16)+F21+F22</f>
        <v>0</v>
      </c>
      <c r="G27" s="24">
        <f>SUM(G8:G16)+G21+G22+G26</f>
        <v>7</v>
      </c>
      <c r="H27" s="24">
        <f t="shared" ref="H27:J27" si="7">SUM(H8:H16)+H21+H22+H26</f>
        <v>10</v>
      </c>
      <c r="I27" s="24">
        <f t="shared" si="7"/>
        <v>0</v>
      </c>
      <c r="J27" s="24">
        <f t="shared" si="7"/>
        <v>20</v>
      </c>
      <c r="K27" s="24">
        <f>SUM(K8:K16)+K21+K22+K26</f>
        <v>8</v>
      </c>
      <c r="L27" s="24">
        <f>F27+G27+H27+I27+J27+K27</f>
        <v>45</v>
      </c>
      <c r="M27" s="24">
        <f>G27+H27+I27+J27+K27+L27</f>
        <v>90</v>
      </c>
      <c r="N27" s="35">
        <f t="shared" si="4"/>
        <v>0.33333333333333331</v>
      </c>
      <c r="O27" s="24">
        <f>SUM(O8:O16)+O21+O22+O26</f>
        <v>4</v>
      </c>
      <c r="P27" s="24">
        <f>SUM(P8:P16)+P21+P22+P26</f>
        <v>7</v>
      </c>
    </row>
    <row r="28" spans="1:17" s="2" customFormat="1" x14ac:dyDescent="0.55000000000000004">
      <c r="A28" s="5" t="s">
        <v>47</v>
      </c>
      <c r="B28" s="13">
        <f t="shared" si="6"/>
        <v>3</v>
      </c>
      <c r="C28" s="13">
        <v>0</v>
      </c>
      <c r="D28" s="13">
        <v>3</v>
      </c>
      <c r="E28" s="9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f>F28+G28+H28+I28+J28+K28</f>
        <v>0</v>
      </c>
      <c r="M28" s="13">
        <v>3</v>
      </c>
      <c r="N28" s="9">
        <v>0</v>
      </c>
      <c r="O28" s="13">
        <v>0</v>
      </c>
      <c r="P28" s="13">
        <v>0</v>
      </c>
    </row>
    <row r="29" spans="1:17" s="2" customFormat="1" x14ac:dyDescent="0.55000000000000004">
      <c r="A29" s="5" t="s">
        <v>49</v>
      </c>
      <c r="B29" s="13">
        <f t="shared" si="6"/>
        <v>2</v>
      </c>
      <c r="C29" s="13">
        <v>1</v>
      </c>
      <c r="D29" s="13">
        <v>1</v>
      </c>
      <c r="E29" s="9">
        <f>D29/B29</f>
        <v>0.5</v>
      </c>
      <c r="F29" s="13">
        <v>0</v>
      </c>
      <c r="G29" s="13">
        <v>0</v>
      </c>
      <c r="H29" s="13">
        <v>0</v>
      </c>
      <c r="I29" s="13">
        <v>0</v>
      </c>
      <c r="J29" s="13">
        <v>2</v>
      </c>
      <c r="K29" s="13">
        <v>0</v>
      </c>
      <c r="L29" s="13">
        <f>F29+G29+H29+I29+J29+K29</f>
        <v>2</v>
      </c>
      <c r="M29" s="13">
        <v>0</v>
      </c>
      <c r="N29" s="9">
        <f>L29/(L29+M29)</f>
        <v>1</v>
      </c>
      <c r="O29" s="13">
        <v>0</v>
      </c>
      <c r="P29" s="13">
        <v>0</v>
      </c>
    </row>
    <row r="30" spans="1:17" s="2" customFormat="1" x14ac:dyDescent="0.55000000000000004">
      <c r="A30" s="5" t="s">
        <v>234</v>
      </c>
      <c r="B30" s="13">
        <f t="shared" si="6"/>
        <v>1</v>
      </c>
      <c r="C30" s="13">
        <v>1</v>
      </c>
      <c r="D30" s="13">
        <v>0</v>
      </c>
      <c r="E30" s="9">
        <f>D30/B30</f>
        <v>0</v>
      </c>
      <c r="F30" s="13">
        <v>0</v>
      </c>
      <c r="G30" s="13">
        <v>0</v>
      </c>
      <c r="H30" s="13">
        <v>0</v>
      </c>
      <c r="I30" s="13">
        <v>0</v>
      </c>
      <c r="J30" s="13">
        <v>1</v>
      </c>
      <c r="K30" s="13">
        <v>0</v>
      </c>
      <c r="L30" s="13">
        <f>F30+G30+H30+I30+J30+K30</f>
        <v>1</v>
      </c>
      <c r="M30" s="13">
        <v>0</v>
      </c>
      <c r="N30" s="9">
        <f>L30/(L30+M30)</f>
        <v>1</v>
      </c>
      <c r="O30" s="13">
        <v>0</v>
      </c>
      <c r="P30" s="13">
        <v>0</v>
      </c>
    </row>
    <row r="31" spans="1:17" s="2" customFormat="1" x14ac:dyDescent="0.55000000000000004">
      <c r="A31" s="42" t="s">
        <v>50</v>
      </c>
      <c r="B31" s="26">
        <f t="shared" si="6"/>
        <v>6</v>
      </c>
      <c r="C31" s="26">
        <f>C28+C29+C30</f>
        <v>2</v>
      </c>
      <c r="D31" s="26">
        <f>D28+D29+D30</f>
        <v>4</v>
      </c>
      <c r="E31" s="27">
        <f t="shared" si="2"/>
        <v>0.66666666666666663</v>
      </c>
      <c r="F31" s="26">
        <f>F28+F29+F30</f>
        <v>0</v>
      </c>
      <c r="G31" s="26">
        <f>G28+G29+G30</f>
        <v>0</v>
      </c>
      <c r="H31" s="26">
        <f>H28+H29+H30</f>
        <v>0</v>
      </c>
      <c r="I31" s="26">
        <f t="shared" ref="I31:L31" si="8">I28+I29+I30</f>
        <v>0</v>
      </c>
      <c r="J31" s="26">
        <f t="shared" si="8"/>
        <v>3</v>
      </c>
      <c r="K31" s="26">
        <f t="shared" si="8"/>
        <v>0</v>
      </c>
      <c r="L31" s="26">
        <f t="shared" si="8"/>
        <v>3</v>
      </c>
      <c r="M31" s="26">
        <f>M28+M29+M30</f>
        <v>3</v>
      </c>
      <c r="N31" s="27">
        <f t="shared" si="4"/>
        <v>0.5</v>
      </c>
      <c r="O31" s="26">
        <f>SUM(O28:O30)</f>
        <v>0</v>
      </c>
      <c r="P31" s="26">
        <f>SUM(P28:P30)</f>
        <v>0</v>
      </c>
    </row>
    <row r="32" spans="1:17" s="57" customFormat="1" x14ac:dyDescent="0.55000000000000004">
      <c r="A32" s="47" t="s">
        <v>51</v>
      </c>
      <c r="B32" s="24">
        <f t="shared" si="6"/>
        <v>167</v>
      </c>
      <c r="C32" s="24">
        <f>C7+C27+C31</f>
        <v>50</v>
      </c>
      <c r="D32" s="24">
        <f>D7+D27+D31</f>
        <v>117</v>
      </c>
      <c r="E32" s="35">
        <f t="shared" si="2"/>
        <v>0.70059880239520955</v>
      </c>
      <c r="F32" s="24">
        <f t="shared" ref="F32:K32" si="9">F7+F27+F31</f>
        <v>0</v>
      </c>
      <c r="G32" s="24">
        <f t="shared" si="9"/>
        <v>8</v>
      </c>
      <c r="H32" s="24">
        <f t="shared" si="9"/>
        <v>10</v>
      </c>
      <c r="I32" s="24">
        <f t="shared" si="9"/>
        <v>0</v>
      </c>
      <c r="J32" s="24">
        <f t="shared" si="9"/>
        <v>25</v>
      </c>
      <c r="K32" s="24">
        <f t="shared" si="9"/>
        <v>10</v>
      </c>
      <c r="L32" s="24">
        <f t="shared" si="5"/>
        <v>53</v>
      </c>
      <c r="M32" s="24">
        <f>M7+M27+M31</f>
        <v>100</v>
      </c>
      <c r="N32" s="35">
        <f t="shared" si="4"/>
        <v>0.34640522875816993</v>
      </c>
      <c r="O32" s="24">
        <f>O7+O27+O31</f>
        <v>5</v>
      </c>
      <c r="P32" s="24">
        <f>P7+P27+P31</f>
        <v>7</v>
      </c>
      <c r="Q32" s="2"/>
    </row>
    <row r="33" spans="1:16" s="2" customFormat="1" ht="18.3" x14ac:dyDescent="0.55000000000000004">
      <c r="A33" s="56" t="s">
        <v>52</v>
      </c>
      <c r="B33" s="13"/>
      <c r="C33" s="26"/>
      <c r="D33" s="26"/>
      <c r="E33" s="9"/>
      <c r="F33" s="26"/>
      <c r="G33" s="26"/>
      <c r="H33" s="26"/>
      <c r="I33" s="26"/>
      <c r="J33" s="26"/>
      <c r="K33" s="26"/>
      <c r="L33" s="13"/>
      <c r="M33" s="26"/>
      <c r="N33" s="9"/>
      <c r="O33" s="26"/>
      <c r="P33" s="26"/>
    </row>
    <row r="34" spans="1:16" s="2" customFormat="1" x14ac:dyDescent="0.55000000000000004">
      <c r="A34" s="1" t="s">
        <v>53</v>
      </c>
      <c r="B34" s="13">
        <f>C34+D34</f>
        <v>0</v>
      </c>
      <c r="C34" s="13">
        <v>0</v>
      </c>
      <c r="D34" s="13">
        <v>0</v>
      </c>
      <c r="E34" s="9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f>F34+G34+H34+I34+J34+K34</f>
        <v>0</v>
      </c>
      <c r="M34" s="13">
        <v>0</v>
      </c>
      <c r="N34" s="9">
        <v>0</v>
      </c>
      <c r="O34" s="13">
        <v>0</v>
      </c>
      <c r="P34" s="26">
        <v>0</v>
      </c>
    </row>
    <row r="35" spans="1:16" x14ac:dyDescent="0.55000000000000004">
      <c r="A35" s="17" t="s">
        <v>54</v>
      </c>
      <c r="B35" s="13">
        <f>C35+D35</f>
        <v>6</v>
      </c>
      <c r="C35" s="13">
        <v>0</v>
      </c>
      <c r="D35" s="13">
        <v>6</v>
      </c>
      <c r="E35" s="9">
        <f t="shared" si="2"/>
        <v>1</v>
      </c>
      <c r="F35" s="13">
        <v>0</v>
      </c>
      <c r="G35" s="13">
        <v>0</v>
      </c>
      <c r="H35" s="13">
        <v>1</v>
      </c>
      <c r="I35" s="13">
        <v>0</v>
      </c>
      <c r="J35" s="13">
        <v>0</v>
      </c>
      <c r="K35" s="13">
        <v>0</v>
      </c>
      <c r="L35" s="13">
        <f t="shared" si="5"/>
        <v>1</v>
      </c>
      <c r="M35" s="13">
        <v>5</v>
      </c>
      <c r="N35" s="9">
        <f t="shared" si="4"/>
        <v>0.16666666666666666</v>
      </c>
      <c r="O35" s="13">
        <v>0</v>
      </c>
      <c r="P35" s="13">
        <v>0</v>
      </c>
    </row>
    <row r="36" spans="1:16" s="3" customFormat="1" ht="17.25" customHeight="1" x14ac:dyDescent="0.55000000000000004">
      <c r="A36" s="8" t="s">
        <v>55</v>
      </c>
      <c r="B36" s="19">
        <f t="shared" si="6"/>
        <v>1</v>
      </c>
      <c r="C36" s="20">
        <v>0</v>
      </c>
      <c r="D36" s="19">
        <v>1</v>
      </c>
      <c r="E36" s="9">
        <v>0</v>
      </c>
      <c r="F36" s="20">
        <v>0</v>
      </c>
      <c r="G36" s="20">
        <v>0</v>
      </c>
      <c r="H36" s="19">
        <v>0</v>
      </c>
      <c r="I36" s="19">
        <v>0</v>
      </c>
      <c r="J36" s="19">
        <v>0</v>
      </c>
      <c r="K36" s="19">
        <v>1</v>
      </c>
      <c r="L36" s="13">
        <f t="shared" si="5"/>
        <v>1</v>
      </c>
      <c r="M36" s="19">
        <v>0</v>
      </c>
      <c r="N36" s="9">
        <v>0</v>
      </c>
      <c r="O36" s="19">
        <v>0</v>
      </c>
      <c r="P36" s="19">
        <v>0</v>
      </c>
    </row>
    <row r="37" spans="1:16" s="3" customFormat="1" ht="17.25" customHeight="1" x14ac:dyDescent="0.55000000000000004">
      <c r="A37" s="30" t="s">
        <v>56</v>
      </c>
      <c r="B37" s="19">
        <f>C37+D37</f>
        <v>2</v>
      </c>
      <c r="C37" s="20">
        <v>2</v>
      </c>
      <c r="D37" s="19">
        <v>0</v>
      </c>
      <c r="E37" s="9">
        <f t="shared" si="2"/>
        <v>0</v>
      </c>
      <c r="F37" s="20">
        <v>0</v>
      </c>
      <c r="G37" s="20">
        <v>0</v>
      </c>
      <c r="H37" s="19">
        <v>0</v>
      </c>
      <c r="I37" s="19">
        <v>0</v>
      </c>
      <c r="J37" s="19">
        <v>0</v>
      </c>
      <c r="K37" s="19">
        <v>0</v>
      </c>
      <c r="L37" s="13">
        <f t="shared" si="5"/>
        <v>0</v>
      </c>
      <c r="M37" s="19">
        <v>1</v>
      </c>
      <c r="N37" s="9">
        <f t="shared" si="4"/>
        <v>0</v>
      </c>
      <c r="O37" s="19">
        <v>1</v>
      </c>
      <c r="P37" s="19">
        <v>0</v>
      </c>
    </row>
    <row r="38" spans="1:16" x14ac:dyDescent="0.55000000000000004">
      <c r="A38" s="17" t="s">
        <v>60</v>
      </c>
      <c r="B38" s="13">
        <f>C38+D38</f>
        <v>6</v>
      </c>
      <c r="C38" s="13">
        <v>5</v>
      </c>
      <c r="D38" s="13">
        <v>1</v>
      </c>
      <c r="E38" s="9">
        <f t="shared" si="2"/>
        <v>0.16666666666666666</v>
      </c>
      <c r="F38" s="13">
        <v>0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f t="shared" si="5"/>
        <v>1</v>
      </c>
      <c r="M38" s="13">
        <v>4</v>
      </c>
      <c r="N38" s="9">
        <v>0</v>
      </c>
      <c r="O38" s="13">
        <v>1</v>
      </c>
      <c r="P38" s="13">
        <v>0</v>
      </c>
    </row>
    <row r="39" spans="1:16" x14ac:dyDescent="0.55000000000000004">
      <c r="A39" s="18" t="s">
        <v>61</v>
      </c>
      <c r="B39" s="19">
        <f>C39+D39</f>
        <v>1</v>
      </c>
      <c r="C39" s="20">
        <v>0</v>
      </c>
      <c r="D39" s="19">
        <v>1</v>
      </c>
      <c r="E39" s="9">
        <v>0</v>
      </c>
      <c r="F39" s="20">
        <v>0</v>
      </c>
      <c r="G39" s="20">
        <v>0</v>
      </c>
      <c r="H39" s="19">
        <v>0</v>
      </c>
      <c r="I39" s="19">
        <v>0</v>
      </c>
      <c r="J39" s="19">
        <v>0</v>
      </c>
      <c r="K39" s="19">
        <v>1</v>
      </c>
      <c r="L39" s="13">
        <f t="shared" si="5"/>
        <v>1</v>
      </c>
      <c r="M39" s="19">
        <v>0</v>
      </c>
      <c r="N39" s="9">
        <v>0</v>
      </c>
      <c r="O39" s="19">
        <v>0</v>
      </c>
      <c r="P39" s="19">
        <v>0</v>
      </c>
    </row>
    <row r="40" spans="1:16" s="3" customFormat="1" x14ac:dyDescent="0.55000000000000004">
      <c r="A40" s="18" t="s">
        <v>63</v>
      </c>
      <c r="B40" s="19">
        <f t="shared" si="6"/>
        <v>0</v>
      </c>
      <c r="C40" s="20">
        <v>0</v>
      </c>
      <c r="D40" s="19">
        <v>0</v>
      </c>
      <c r="E40" s="9">
        <v>0</v>
      </c>
      <c r="F40" s="20">
        <v>0</v>
      </c>
      <c r="G40" s="20">
        <v>0</v>
      </c>
      <c r="H40" s="19">
        <v>0</v>
      </c>
      <c r="I40" s="19">
        <v>0</v>
      </c>
      <c r="J40" s="19">
        <v>0</v>
      </c>
      <c r="K40" s="19">
        <v>0</v>
      </c>
      <c r="L40" s="13">
        <f t="shared" si="5"/>
        <v>0</v>
      </c>
      <c r="M40" s="19">
        <v>0</v>
      </c>
      <c r="N40" s="9">
        <v>0</v>
      </c>
      <c r="O40" s="19">
        <v>0</v>
      </c>
      <c r="P40" s="19">
        <v>0</v>
      </c>
    </row>
    <row r="41" spans="1:16" s="3" customFormat="1" x14ac:dyDescent="0.55000000000000004">
      <c r="A41" s="18" t="s">
        <v>64</v>
      </c>
      <c r="B41" s="19">
        <f>C41+D41</f>
        <v>1</v>
      </c>
      <c r="C41" s="20">
        <v>0</v>
      </c>
      <c r="D41" s="19">
        <v>1</v>
      </c>
      <c r="E41" s="9">
        <f t="shared" si="2"/>
        <v>1</v>
      </c>
      <c r="F41" s="20">
        <v>0</v>
      </c>
      <c r="G41" s="20">
        <v>0</v>
      </c>
      <c r="H41" s="19">
        <v>0</v>
      </c>
      <c r="I41" s="19">
        <v>0</v>
      </c>
      <c r="J41" s="19">
        <v>0</v>
      </c>
      <c r="K41" s="19">
        <v>0</v>
      </c>
      <c r="L41" s="13">
        <f t="shared" si="5"/>
        <v>0</v>
      </c>
      <c r="M41" s="19">
        <v>1</v>
      </c>
      <c r="N41" s="9">
        <v>0</v>
      </c>
      <c r="O41" s="19">
        <v>0</v>
      </c>
      <c r="P41" s="19">
        <v>0</v>
      </c>
    </row>
    <row r="42" spans="1:16" s="3" customFormat="1" x14ac:dyDescent="0.55000000000000004">
      <c r="A42" s="18" t="s">
        <v>65</v>
      </c>
      <c r="B42" s="19">
        <v>2</v>
      </c>
      <c r="C42" s="20">
        <v>0</v>
      </c>
      <c r="D42" s="19">
        <v>0</v>
      </c>
      <c r="E42" s="9">
        <f t="shared" si="2"/>
        <v>0</v>
      </c>
      <c r="F42" s="20">
        <v>0</v>
      </c>
      <c r="G42" s="20">
        <v>0</v>
      </c>
      <c r="H42" s="19">
        <v>0</v>
      </c>
      <c r="I42" s="19">
        <v>0</v>
      </c>
      <c r="J42" s="19">
        <v>0</v>
      </c>
      <c r="K42" s="19">
        <v>0</v>
      </c>
      <c r="L42" s="13">
        <f t="shared" si="5"/>
        <v>0</v>
      </c>
      <c r="M42" s="19">
        <v>0</v>
      </c>
      <c r="N42" s="9">
        <v>0</v>
      </c>
      <c r="O42" s="19">
        <v>0</v>
      </c>
      <c r="P42" s="19">
        <v>0</v>
      </c>
    </row>
    <row r="43" spans="1:16" s="3" customFormat="1" x14ac:dyDescent="0.55000000000000004">
      <c r="A43" s="18" t="s">
        <v>66</v>
      </c>
      <c r="B43" s="19">
        <f t="shared" si="6"/>
        <v>0</v>
      </c>
      <c r="C43" s="20">
        <v>0</v>
      </c>
      <c r="D43" s="19">
        <v>0</v>
      </c>
      <c r="E43" s="9">
        <v>0</v>
      </c>
      <c r="F43" s="20">
        <v>0</v>
      </c>
      <c r="G43" s="20">
        <v>0</v>
      </c>
      <c r="H43" s="19">
        <v>0</v>
      </c>
      <c r="I43" s="19">
        <v>0</v>
      </c>
      <c r="J43" s="19">
        <v>0</v>
      </c>
      <c r="K43" s="19">
        <v>0</v>
      </c>
      <c r="L43" s="13">
        <f>K43+J43+I43+H43+G43+F43</f>
        <v>0</v>
      </c>
      <c r="M43" s="19">
        <v>0</v>
      </c>
      <c r="N43" s="9">
        <v>0</v>
      </c>
      <c r="O43" s="19">
        <v>0</v>
      </c>
      <c r="P43" s="19">
        <v>0</v>
      </c>
    </row>
    <row r="44" spans="1:16" x14ac:dyDescent="0.55000000000000004">
      <c r="A44" s="5" t="s">
        <v>70</v>
      </c>
      <c r="B44" s="13">
        <f t="shared" si="6"/>
        <v>4</v>
      </c>
      <c r="C44" s="20">
        <v>2</v>
      </c>
      <c r="D44" s="13">
        <v>2</v>
      </c>
      <c r="E44" s="9">
        <f t="shared" si="2"/>
        <v>0.5</v>
      </c>
      <c r="F44" s="14">
        <v>0</v>
      </c>
      <c r="G44" s="14">
        <v>0</v>
      </c>
      <c r="H44" s="13">
        <v>0</v>
      </c>
      <c r="I44" s="13">
        <v>0</v>
      </c>
      <c r="J44" s="13">
        <v>0</v>
      </c>
      <c r="K44" s="13">
        <v>0</v>
      </c>
      <c r="L44" s="13">
        <f t="shared" si="5"/>
        <v>0</v>
      </c>
      <c r="M44" s="13">
        <v>2</v>
      </c>
      <c r="N44" s="9">
        <f t="shared" si="4"/>
        <v>0</v>
      </c>
      <c r="O44" s="13">
        <v>1</v>
      </c>
      <c r="P44" s="13">
        <v>1</v>
      </c>
    </row>
    <row r="45" spans="1:16" x14ac:dyDescent="0.55000000000000004">
      <c r="A45" s="31" t="s">
        <v>71</v>
      </c>
      <c r="B45" s="19">
        <f t="shared" si="6"/>
        <v>0</v>
      </c>
      <c r="C45" s="20">
        <v>0</v>
      </c>
      <c r="D45" s="19">
        <v>0</v>
      </c>
      <c r="E45" s="9">
        <v>0</v>
      </c>
      <c r="F45" s="20">
        <v>0</v>
      </c>
      <c r="G45" s="20">
        <v>0</v>
      </c>
      <c r="H45" s="19">
        <v>0</v>
      </c>
      <c r="I45" s="19">
        <v>0</v>
      </c>
      <c r="J45" s="19">
        <v>0</v>
      </c>
      <c r="K45" s="19">
        <v>0</v>
      </c>
      <c r="L45" s="13">
        <f t="shared" si="5"/>
        <v>0</v>
      </c>
      <c r="M45" s="19">
        <v>0</v>
      </c>
      <c r="N45" s="9">
        <v>0</v>
      </c>
      <c r="O45" s="19">
        <v>0</v>
      </c>
      <c r="P45" s="19">
        <v>0</v>
      </c>
    </row>
    <row r="46" spans="1:16" s="2" customFormat="1" x14ac:dyDescent="0.55000000000000004">
      <c r="A46" s="46" t="s">
        <v>22</v>
      </c>
      <c r="B46" s="24">
        <f t="shared" si="6"/>
        <v>16</v>
      </c>
      <c r="C46" s="24">
        <f>C34+C35+C38+C44</f>
        <v>7</v>
      </c>
      <c r="D46" s="24">
        <f>D34+D35+D38+D44</f>
        <v>9</v>
      </c>
      <c r="E46" s="35">
        <f t="shared" si="2"/>
        <v>0.5625</v>
      </c>
      <c r="F46" s="24">
        <f>F35+F38+F44</f>
        <v>0</v>
      </c>
      <c r="G46" s="24">
        <f t="shared" ref="G46:K46" si="10">G35+G38+G44</f>
        <v>1</v>
      </c>
      <c r="H46" s="24">
        <f t="shared" si="10"/>
        <v>1</v>
      </c>
      <c r="I46" s="24">
        <f t="shared" si="10"/>
        <v>0</v>
      </c>
      <c r="J46" s="24">
        <f t="shared" si="10"/>
        <v>0</v>
      </c>
      <c r="K46" s="24">
        <f t="shared" si="10"/>
        <v>0</v>
      </c>
      <c r="L46" s="24">
        <f t="shared" si="5"/>
        <v>2</v>
      </c>
      <c r="M46" s="24">
        <f>M35+M38+M44</f>
        <v>11</v>
      </c>
      <c r="N46" s="35">
        <f t="shared" si="4"/>
        <v>0.15384615384615385</v>
      </c>
      <c r="O46" s="24">
        <f>O35+O38+O44</f>
        <v>2</v>
      </c>
      <c r="P46" s="24">
        <f>P35+P38+P44</f>
        <v>1</v>
      </c>
    </row>
    <row r="47" spans="1:16" x14ac:dyDescent="0.55000000000000004">
      <c r="A47" s="5" t="s">
        <v>72</v>
      </c>
      <c r="B47" s="13">
        <f t="shared" si="6"/>
        <v>10</v>
      </c>
      <c r="C47" s="14">
        <v>8</v>
      </c>
      <c r="D47" s="13">
        <v>2</v>
      </c>
      <c r="E47" s="9">
        <f t="shared" si="2"/>
        <v>0.2</v>
      </c>
      <c r="F47" s="14">
        <v>0</v>
      </c>
      <c r="G47" s="14">
        <v>0</v>
      </c>
      <c r="H47" s="13">
        <v>0</v>
      </c>
      <c r="I47" s="13">
        <v>0</v>
      </c>
      <c r="J47" s="13">
        <v>2</v>
      </c>
      <c r="K47" s="13">
        <v>0</v>
      </c>
      <c r="L47" s="13">
        <f t="shared" si="5"/>
        <v>2</v>
      </c>
      <c r="M47" s="13">
        <v>5</v>
      </c>
      <c r="N47" s="9">
        <f t="shared" si="4"/>
        <v>0.2857142857142857</v>
      </c>
      <c r="O47" s="13">
        <v>3</v>
      </c>
      <c r="P47" s="13">
        <v>0</v>
      </c>
    </row>
    <row r="48" spans="1:16" x14ac:dyDescent="0.55000000000000004">
      <c r="A48" s="5" t="s">
        <v>73</v>
      </c>
      <c r="B48" s="13">
        <f t="shared" si="6"/>
        <v>3</v>
      </c>
      <c r="C48" s="14">
        <v>2</v>
      </c>
      <c r="D48" s="13">
        <v>1</v>
      </c>
      <c r="E48" s="9">
        <f t="shared" si="2"/>
        <v>0.33333333333333331</v>
      </c>
      <c r="F48" s="14">
        <v>0</v>
      </c>
      <c r="G48" s="14">
        <v>0</v>
      </c>
      <c r="H48" s="13">
        <v>0</v>
      </c>
      <c r="I48" s="13">
        <v>0</v>
      </c>
      <c r="J48" s="13">
        <v>0</v>
      </c>
      <c r="K48" s="13">
        <v>0</v>
      </c>
      <c r="L48" s="13">
        <f t="shared" si="5"/>
        <v>0</v>
      </c>
      <c r="M48" s="13">
        <v>3</v>
      </c>
      <c r="N48" s="9">
        <f t="shared" si="4"/>
        <v>0</v>
      </c>
      <c r="O48" s="13">
        <v>0</v>
      </c>
      <c r="P48" s="13">
        <v>0</v>
      </c>
    </row>
    <row r="49" spans="1:258" x14ac:dyDescent="0.55000000000000004">
      <c r="A49" s="5" t="s">
        <v>74</v>
      </c>
      <c r="B49" s="13">
        <f t="shared" si="6"/>
        <v>0</v>
      </c>
      <c r="C49" s="14">
        <v>0</v>
      </c>
      <c r="D49" s="13">
        <v>0</v>
      </c>
      <c r="E49" s="9" t="e">
        <f t="shared" si="2"/>
        <v>#DIV/0!</v>
      </c>
      <c r="F49" s="14">
        <v>0</v>
      </c>
      <c r="G49" s="14">
        <v>0</v>
      </c>
      <c r="H49" s="13">
        <v>0</v>
      </c>
      <c r="I49" s="13">
        <v>0</v>
      </c>
      <c r="J49" s="13">
        <v>0</v>
      </c>
      <c r="K49" s="13">
        <v>0</v>
      </c>
      <c r="L49" s="13">
        <f t="shared" si="5"/>
        <v>0</v>
      </c>
      <c r="M49" s="13">
        <v>0</v>
      </c>
      <c r="N49" s="9">
        <v>0</v>
      </c>
      <c r="O49" s="13">
        <v>0</v>
      </c>
      <c r="P49" s="13">
        <v>0</v>
      </c>
    </row>
    <row r="50" spans="1:258" x14ac:dyDescent="0.55000000000000004">
      <c r="A50" s="5" t="s">
        <v>75</v>
      </c>
      <c r="B50" s="13">
        <f t="shared" si="6"/>
        <v>1</v>
      </c>
      <c r="C50" s="14">
        <v>1</v>
      </c>
      <c r="D50" s="13">
        <v>0</v>
      </c>
      <c r="E50" s="9">
        <f t="shared" si="2"/>
        <v>0</v>
      </c>
      <c r="F50" s="14">
        <v>0</v>
      </c>
      <c r="G50" s="14">
        <v>0</v>
      </c>
      <c r="H50" s="13">
        <v>0</v>
      </c>
      <c r="I50" s="13">
        <v>0</v>
      </c>
      <c r="J50" s="13">
        <v>0</v>
      </c>
      <c r="K50" s="13">
        <v>0</v>
      </c>
      <c r="L50" s="13">
        <f t="shared" si="5"/>
        <v>0</v>
      </c>
      <c r="M50" s="13">
        <v>0</v>
      </c>
      <c r="N50" s="9" t="e">
        <f t="shared" si="4"/>
        <v>#DIV/0!</v>
      </c>
      <c r="O50" s="13">
        <v>1</v>
      </c>
      <c r="P50" s="13">
        <v>0</v>
      </c>
    </row>
    <row r="51" spans="1:258" x14ac:dyDescent="0.55000000000000004">
      <c r="A51" s="5" t="s">
        <v>76</v>
      </c>
      <c r="B51" s="13">
        <f>C51+D51</f>
        <v>57</v>
      </c>
      <c r="C51" s="14">
        <v>36</v>
      </c>
      <c r="D51" s="13">
        <v>21</v>
      </c>
      <c r="E51" s="9">
        <f t="shared" si="2"/>
        <v>0.36842105263157893</v>
      </c>
      <c r="F51" s="14">
        <v>0</v>
      </c>
      <c r="G51" s="14">
        <v>3</v>
      </c>
      <c r="H51" s="13">
        <v>0</v>
      </c>
      <c r="I51" s="13">
        <v>1</v>
      </c>
      <c r="J51" s="13">
        <v>0</v>
      </c>
      <c r="K51" s="13">
        <v>0</v>
      </c>
      <c r="L51" s="13">
        <f t="shared" si="5"/>
        <v>4</v>
      </c>
      <c r="M51" s="13">
        <v>5</v>
      </c>
      <c r="N51" s="9">
        <f t="shared" si="4"/>
        <v>0.44444444444444442</v>
      </c>
      <c r="O51" s="13">
        <v>47</v>
      </c>
      <c r="P51" s="13">
        <v>1</v>
      </c>
    </row>
    <row r="52" spans="1:258" s="2" customFormat="1" x14ac:dyDescent="0.55000000000000004">
      <c r="A52" s="46" t="s">
        <v>46</v>
      </c>
      <c r="B52" s="24">
        <f t="shared" si="6"/>
        <v>71</v>
      </c>
      <c r="C52" s="24">
        <f>C47+C48+C49+C50+C51</f>
        <v>47</v>
      </c>
      <c r="D52" s="24">
        <f>D47+D48+D49+D50+D51</f>
        <v>24</v>
      </c>
      <c r="E52" s="35">
        <f t="shared" si="2"/>
        <v>0.3380281690140845</v>
      </c>
      <c r="F52" s="24">
        <f>F47+F48+F49+F50+F51</f>
        <v>0</v>
      </c>
      <c r="G52" s="24">
        <f t="shared" ref="G52:K52" si="11">G47+G48+G49+G50+G51</f>
        <v>3</v>
      </c>
      <c r="H52" s="24">
        <f t="shared" si="11"/>
        <v>0</v>
      </c>
      <c r="I52" s="24">
        <f t="shared" si="11"/>
        <v>1</v>
      </c>
      <c r="J52" s="24">
        <f t="shared" si="11"/>
        <v>2</v>
      </c>
      <c r="K52" s="24">
        <f t="shared" si="11"/>
        <v>0</v>
      </c>
      <c r="L52" s="24">
        <f t="shared" si="5"/>
        <v>6</v>
      </c>
      <c r="M52" s="24">
        <f>M47+M48+M49+M50+M51</f>
        <v>13</v>
      </c>
      <c r="N52" s="35">
        <f t="shared" si="4"/>
        <v>0.31578947368421051</v>
      </c>
      <c r="O52" s="24">
        <f>O47+O48+O49+O50+O51</f>
        <v>51</v>
      </c>
      <c r="P52" s="24">
        <f>P47+P48+P49+P50+P51</f>
        <v>1</v>
      </c>
    </row>
    <row r="53" spans="1:258" x14ac:dyDescent="0.55000000000000004">
      <c r="A53" s="5" t="s">
        <v>77</v>
      </c>
      <c r="B53" s="13">
        <v>0</v>
      </c>
      <c r="C53" s="14">
        <v>0</v>
      </c>
      <c r="D53" s="13">
        <v>0</v>
      </c>
      <c r="E53" s="9">
        <v>0</v>
      </c>
      <c r="F53" s="14">
        <v>0</v>
      </c>
      <c r="G53" s="14">
        <v>0</v>
      </c>
      <c r="H53" s="13">
        <v>0</v>
      </c>
      <c r="I53" s="13">
        <v>0</v>
      </c>
      <c r="J53" s="13">
        <v>0</v>
      </c>
      <c r="K53" s="13">
        <v>0</v>
      </c>
      <c r="L53" s="13">
        <f t="shared" si="5"/>
        <v>0</v>
      </c>
      <c r="M53" s="13">
        <v>0</v>
      </c>
      <c r="N53" s="9">
        <v>0</v>
      </c>
      <c r="O53" s="13">
        <v>0</v>
      </c>
      <c r="P53" s="13">
        <v>0</v>
      </c>
    </row>
    <row r="54" spans="1:258" x14ac:dyDescent="0.55000000000000004">
      <c r="A54" s="5" t="s">
        <v>78</v>
      </c>
      <c r="B54" s="13">
        <v>0</v>
      </c>
      <c r="C54" s="14">
        <v>0</v>
      </c>
      <c r="D54" s="13">
        <v>0</v>
      </c>
      <c r="E54" s="9">
        <v>0</v>
      </c>
      <c r="F54" s="14">
        <v>0</v>
      </c>
      <c r="G54" s="14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9">
        <v>0</v>
      </c>
      <c r="O54" s="13">
        <v>0</v>
      </c>
      <c r="P54" s="13">
        <v>0</v>
      </c>
    </row>
    <row r="55" spans="1:258" s="2" customFormat="1" x14ac:dyDescent="0.55000000000000004">
      <c r="A55" s="42" t="s">
        <v>50</v>
      </c>
      <c r="B55" s="26">
        <f t="shared" si="6"/>
        <v>0</v>
      </c>
      <c r="C55" s="26">
        <f>C53+C54</f>
        <v>0</v>
      </c>
      <c r="D55" s="26">
        <f>D53+D54</f>
        <v>0</v>
      </c>
      <c r="E55" s="27">
        <v>0</v>
      </c>
      <c r="F55" s="26">
        <f t="shared" ref="F55:K55" si="12">SUM(F53:F54)</f>
        <v>0</v>
      </c>
      <c r="G55" s="26">
        <f t="shared" si="12"/>
        <v>0</v>
      </c>
      <c r="H55" s="26">
        <f t="shared" si="12"/>
        <v>0</v>
      </c>
      <c r="I55" s="26">
        <f t="shared" si="12"/>
        <v>0</v>
      </c>
      <c r="J55" s="26">
        <f t="shared" si="12"/>
        <v>0</v>
      </c>
      <c r="K55" s="26">
        <f t="shared" si="12"/>
        <v>0</v>
      </c>
      <c r="L55" s="26">
        <f>F55+G55+H55+I55+J55+K55</f>
        <v>0</v>
      </c>
      <c r="M55" s="26">
        <f>SUM(M53:M54)</f>
        <v>0</v>
      </c>
      <c r="N55" s="27">
        <v>0</v>
      </c>
      <c r="O55" s="26">
        <f>SUM(O53:O54)</f>
        <v>0</v>
      </c>
      <c r="P55" s="26">
        <f>SUM(P53:P54)</f>
        <v>0</v>
      </c>
    </row>
    <row r="56" spans="1:258" s="57" customFormat="1" x14ac:dyDescent="0.55000000000000004">
      <c r="A56" s="47" t="s">
        <v>79</v>
      </c>
      <c r="B56" s="24">
        <f t="shared" si="6"/>
        <v>87</v>
      </c>
      <c r="C56" s="24">
        <f>C46+C52+C55</f>
        <v>54</v>
      </c>
      <c r="D56" s="24">
        <f>D46+D52+D55</f>
        <v>33</v>
      </c>
      <c r="E56" s="35">
        <f t="shared" si="2"/>
        <v>0.37931034482758619</v>
      </c>
      <c r="F56" s="48">
        <f t="shared" ref="F56:K56" si="13">F46+F52+F55</f>
        <v>0</v>
      </c>
      <c r="G56" s="48">
        <f t="shared" si="13"/>
        <v>4</v>
      </c>
      <c r="H56" s="48">
        <f t="shared" si="13"/>
        <v>1</v>
      </c>
      <c r="I56" s="48">
        <f t="shared" si="13"/>
        <v>1</v>
      </c>
      <c r="J56" s="48">
        <f t="shared" si="13"/>
        <v>2</v>
      </c>
      <c r="K56" s="48">
        <f t="shared" si="13"/>
        <v>0</v>
      </c>
      <c r="L56" s="24">
        <f t="shared" si="5"/>
        <v>8</v>
      </c>
      <c r="M56" s="24">
        <f>M46+M52+M55</f>
        <v>24</v>
      </c>
      <c r="N56" s="35">
        <f t="shared" si="4"/>
        <v>0.25</v>
      </c>
      <c r="O56" s="24">
        <f>O46+O52+O55</f>
        <v>53</v>
      </c>
      <c r="P56" s="24">
        <f>P46+P52+P55</f>
        <v>2</v>
      </c>
      <c r="Q56" s="2"/>
    </row>
    <row r="57" spans="1:258" s="2" customFormat="1" ht="18.3" x14ac:dyDescent="0.55000000000000004">
      <c r="A57" s="56" t="s">
        <v>80</v>
      </c>
      <c r="B57" s="13"/>
      <c r="C57" s="36"/>
      <c r="D57" s="26"/>
      <c r="E57" s="9"/>
      <c r="F57" s="36"/>
      <c r="G57" s="36"/>
      <c r="H57" s="26"/>
      <c r="I57" s="26"/>
      <c r="J57" s="26"/>
      <c r="K57" s="26"/>
      <c r="L57" s="13"/>
      <c r="M57" s="26"/>
      <c r="N57" s="9"/>
      <c r="O57" s="26"/>
      <c r="P57" s="26"/>
    </row>
    <row r="58" spans="1:258" s="2" customFormat="1" x14ac:dyDescent="0.55000000000000004">
      <c r="A58" s="1" t="s">
        <v>81</v>
      </c>
      <c r="B58" s="13">
        <f t="shared" ref="B58:B68" si="14">C58+D58</f>
        <v>1</v>
      </c>
      <c r="C58" s="14">
        <v>1</v>
      </c>
      <c r="D58" s="13">
        <v>0</v>
      </c>
      <c r="E58" s="9">
        <f>D58/B58</f>
        <v>0</v>
      </c>
      <c r="F58" s="14">
        <v>0</v>
      </c>
      <c r="G58" s="14">
        <v>0</v>
      </c>
      <c r="H58" s="13">
        <v>0</v>
      </c>
      <c r="I58" s="13">
        <v>0</v>
      </c>
      <c r="J58" s="13">
        <v>0</v>
      </c>
      <c r="K58" s="13">
        <v>0</v>
      </c>
      <c r="L58" s="13">
        <f>F58+G58+H58+I58+J58+K58</f>
        <v>0</v>
      </c>
      <c r="M58" s="13">
        <v>0</v>
      </c>
      <c r="N58" s="9" t="e">
        <f>L58/(L58+M58)</f>
        <v>#DIV/0!</v>
      </c>
      <c r="O58" s="13">
        <v>1</v>
      </c>
      <c r="P58" s="13">
        <v>0</v>
      </c>
    </row>
    <row r="59" spans="1:258" s="6" customFormat="1" x14ac:dyDescent="0.55000000000000004">
      <c r="A59" s="49" t="s">
        <v>22</v>
      </c>
      <c r="B59" s="24">
        <f t="shared" si="14"/>
        <v>1</v>
      </c>
      <c r="C59" s="48">
        <f>C58</f>
        <v>1</v>
      </c>
      <c r="D59" s="24">
        <f>D58</f>
        <v>0</v>
      </c>
      <c r="E59" s="35">
        <f>D59/B59</f>
        <v>0</v>
      </c>
      <c r="F59" s="48">
        <f t="shared" ref="F59:P59" si="15">F58</f>
        <v>0</v>
      </c>
      <c r="G59" s="48">
        <f t="shared" si="15"/>
        <v>0</v>
      </c>
      <c r="H59" s="24">
        <f t="shared" si="15"/>
        <v>0</v>
      </c>
      <c r="I59" s="24">
        <f t="shared" si="15"/>
        <v>0</v>
      </c>
      <c r="J59" s="24">
        <f t="shared" si="15"/>
        <v>0</v>
      </c>
      <c r="K59" s="24">
        <f t="shared" si="15"/>
        <v>0</v>
      </c>
      <c r="L59" s="24">
        <f t="shared" si="15"/>
        <v>0</v>
      </c>
      <c r="M59" s="24">
        <f t="shared" si="15"/>
        <v>0</v>
      </c>
      <c r="N59" s="34" t="e">
        <f t="shared" si="15"/>
        <v>#DIV/0!</v>
      </c>
      <c r="O59" s="24">
        <f t="shared" si="15"/>
        <v>1</v>
      </c>
      <c r="P59" s="24">
        <f t="shared" si="15"/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</row>
    <row r="60" spans="1:258" x14ac:dyDescent="0.55000000000000004">
      <c r="A60" s="5" t="s">
        <v>82</v>
      </c>
      <c r="B60" s="13">
        <f t="shared" si="14"/>
        <v>40</v>
      </c>
      <c r="C60" s="14">
        <v>24</v>
      </c>
      <c r="D60" s="13">
        <v>16</v>
      </c>
      <c r="E60" s="9">
        <f>D60/B60</f>
        <v>0.4</v>
      </c>
      <c r="F60" s="14">
        <v>0</v>
      </c>
      <c r="G60" s="14">
        <v>6</v>
      </c>
      <c r="H60" s="13">
        <v>2</v>
      </c>
      <c r="I60" s="13">
        <v>0</v>
      </c>
      <c r="J60" s="13">
        <v>3</v>
      </c>
      <c r="K60" s="13">
        <v>0</v>
      </c>
      <c r="L60" s="13">
        <f t="shared" si="5"/>
        <v>11</v>
      </c>
      <c r="M60" s="13">
        <v>14</v>
      </c>
      <c r="N60" s="9">
        <f t="shared" si="4"/>
        <v>0.44</v>
      </c>
      <c r="O60" s="13">
        <v>14</v>
      </c>
      <c r="P60" s="13">
        <v>1</v>
      </c>
    </row>
    <row r="61" spans="1:258" x14ac:dyDescent="0.55000000000000004">
      <c r="A61" s="31" t="s">
        <v>83</v>
      </c>
      <c r="B61" s="19">
        <f>C61+D61</f>
        <v>47</v>
      </c>
      <c r="C61" s="20">
        <v>19</v>
      </c>
      <c r="D61" s="19">
        <v>28</v>
      </c>
      <c r="E61" s="9">
        <f>D61/B61</f>
        <v>0.5957446808510638</v>
      </c>
      <c r="F61" s="20">
        <v>0</v>
      </c>
      <c r="G61" s="20">
        <v>6</v>
      </c>
      <c r="H61" s="19">
        <v>3</v>
      </c>
      <c r="I61" s="19">
        <v>0</v>
      </c>
      <c r="J61" s="19">
        <v>5</v>
      </c>
      <c r="K61" s="19">
        <v>2</v>
      </c>
      <c r="L61" s="13">
        <f>K61+J61+I61+H61+G61+F61</f>
        <v>16</v>
      </c>
      <c r="M61" s="19">
        <v>15</v>
      </c>
      <c r="N61" s="9">
        <f t="shared" si="4"/>
        <v>0.5161290322580645</v>
      </c>
      <c r="O61" s="19">
        <v>16</v>
      </c>
      <c r="P61" s="19">
        <v>0</v>
      </c>
    </row>
    <row r="62" spans="1:258" x14ac:dyDescent="0.55000000000000004">
      <c r="A62" s="5" t="s">
        <v>84</v>
      </c>
      <c r="B62" s="13">
        <f t="shared" si="14"/>
        <v>132</v>
      </c>
      <c r="C62" s="14">
        <v>74</v>
      </c>
      <c r="D62" s="13">
        <v>58</v>
      </c>
      <c r="E62" s="9">
        <f t="shared" si="2"/>
        <v>0.43939393939393939</v>
      </c>
      <c r="F62" s="14">
        <v>0</v>
      </c>
      <c r="G62" s="14">
        <v>11</v>
      </c>
      <c r="H62" s="13">
        <v>5</v>
      </c>
      <c r="I62" s="13">
        <v>0</v>
      </c>
      <c r="J62" s="13">
        <v>14</v>
      </c>
      <c r="K62" s="13">
        <v>3</v>
      </c>
      <c r="L62" s="13">
        <f t="shared" si="5"/>
        <v>33</v>
      </c>
      <c r="M62" s="13">
        <v>58</v>
      </c>
      <c r="N62" s="9">
        <f t="shared" si="4"/>
        <v>0.36263736263736263</v>
      </c>
      <c r="O62" s="13">
        <v>35</v>
      </c>
      <c r="P62" s="13">
        <v>6</v>
      </c>
    </row>
    <row r="63" spans="1:258" x14ac:dyDescent="0.55000000000000004">
      <c r="A63" s="30" t="s">
        <v>89</v>
      </c>
      <c r="B63" s="19">
        <f t="shared" si="14"/>
        <v>1</v>
      </c>
      <c r="C63" s="20">
        <v>0</v>
      </c>
      <c r="D63" s="19">
        <v>1</v>
      </c>
      <c r="E63" s="9">
        <f t="shared" ref="E63:E68" si="16">D63/B63</f>
        <v>1</v>
      </c>
      <c r="F63" s="20">
        <v>0</v>
      </c>
      <c r="G63" s="20">
        <v>0</v>
      </c>
      <c r="H63" s="19">
        <v>0</v>
      </c>
      <c r="I63" s="19">
        <v>0</v>
      </c>
      <c r="J63" s="19">
        <v>0</v>
      </c>
      <c r="K63" s="19">
        <v>0</v>
      </c>
      <c r="L63" s="13">
        <f>F63+G63+H63+I63+J63+K63</f>
        <v>0</v>
      </c>
      <c r="M63" s="19">
        <v>1</v>
      </c>
      <c r="N63" s="9">
        <f>L63/(L63+M63)</f>
        <v>0</v>
      </c>
      <c r="O63" s="19">
        <v>0</v>
      </c>
      <c r="P63" s="19">
        <v>0</v>
      </c>
    </row>
    <row r="64" spans="1:258" x14ac:dyDescent="0.55000000000000004">
      <c r="A64" s="30" t="s">
        <v>90</v>
      </c>
      <c r="B64" s="19">
        <f t="shared" si="14"/>
        <v>15</v>
      </c>
      <c r="C64" s="20">
        <v>7</v>
      </c>
      <c r="D64" s="19">
        <v>8</v>
      </c>
      <c r="E64" s="9">
        <f t="shared" si="16"/>
        <v>0.53333333333333333</v>
      </c>
      <c r="F64" s="20">
        <v>0</v>
      </c>
      <c r="G64" s="20">
        <v>2</v>
      </c>
      <c r="H64" s="19">
        <v>1</v>
      </c>
      <c r="I64" s="19">
        <v>0</v>
      </c>
      <c r="J64" s="19">
        <v>1</v>
      </c>
      <c r="K64" s="19">
        <v>1</v>
      </c>
      <c r="L64" s="13">
        <f>F64+G64+H64+I64+J64+K64</f>
        <v>5</v>
      </c>
      <c r="M64" s="19">
        <v>10</v>
      </c>
      <c r="N64" s="9">
        <f>L64/(L64+M64)</f>
        <v>0.33333333333333331</v>
      </c>
      <c r="O64" s="19">
        <v>0</v>
      </c>
      <c r="P64" s="19">
        <v>0</v>
      </c>
    </row>
    <row r="65" spans="1:17" x14ac:dyDescent="0.55000000000000004">
      <c r="A65" s="55" t="s">
        <v>293</v>
      </c>
      <c r="B65" s="19">
        <f t="shared" si="14"/>
        <v>4</v>
      </c>
      <c r="C65" s="20">
        <v>4</v>
      </c>
      <c r="D65" s="19">
        <v>0</v>
      </c>
      <c r="E65" s="9">
        <f t="shared" si="16"/>
        <v>0</v>
      </c>
      <c r="F65" s="20">
        <v>0</v>
      </c>
      <c r="G65" s="20">
        <v>0</v>
      </c>
      <c r="H65" s="19">
        <v>0</v>
      </c>
      <c r="I65" s="19">
        <v>0</v>
      </c>
      <c r="J65" s="19">
        <v>0</v>
      </c>
      <c r="K65" s="19">
        <v>0</v>
      </c>
      <c r="L65" s="13">
        <f>F65+G65+H65+I65+J65+K65</f>
        <v>0</v>
      </c>
      <c r="M65" s="19">
        <v>0</v>
      </c>
      <c r="N65" s="9" t="e">
        <f>L65/(L65+M65)</f>
        <v>#DIV/0!</v>
      </c>
      <c r="O65" s="19">
        <v>4</v>
      </c>
      <c r="P65" s="19">
        <v>0</v>
      </c>
    </row>
    <row r="66" spans="1:17" x14ac:dyDescent="0.55000000000000004">
      <c r="A66" s="5" t="s">
        <v>94</v>
      </c>
      <c r="B66" s="13">
        <f t="shared" si="14"/>
        <v>33</v>
      </c>
      <c r="C66" s="14">
        <v>18</v>
      </c>
      <c r="D66" s="13">
        <v>15</v>
      </c>
      <c r="E66" s="9">
        <f t="shared" si="16"/>
        <v>0.45454545454545453</v>
      </c>
      <c r="F66" s="14">
        <v>0</v>
      </c>
      <c r="G66" s="14">
        <v>0</v>
      </c>
      <c r="H66" s="13">
        <v>1</v>
      </c>
      <c r="I66" s="13">
        <v>0</v>
      </c>
      <c r="J66" s="13">
        <v>0</v>
      </c>
      <c r="K66" s="13">
        <v>0</v>
      </c>
      <c r="L66" s="13">
        <f t="shared" si="5"/>
        <v>1</v>
      </c>
      <c r="M66" s="13">
        <v>4</v>
      </c>
      <c r="N66" s="9">
        <f t="shared" si="4"/>
        <v>0.2</v>
      </c>
      <c r="O66" s="13">
        <v>26</v>
      </c>
      <c r="P66" s="13">
        <v>2</v>
      </c>
    </row>
    <row r="67" spans="1:17" x14ac:dyDescent="0.55000000000000004">
      <c r="A67" s="30" t="s">
        <v>95</v>
      </c>
      <c r="B67" s="19">
        <f t="shared" si="14"/>
        <v>19</v>
      </c>
      <c r="C67" s="20">
        <v>7</v>
      </c>
      <c r="D67" s="19">
        <v>12</v>
      </c>
      <c r="E67" s="9">
        <f t="shared" si="16"/>
        <v>0.63157894736842102</v>
      </c>
      <c r="F67" s="20">
        <v>0</v>
      </c>
      <c r="G67" s="20">
        <v>1</v>
      </c>
      <c r="H67" s="19">
        <v>0</v>
      </c>
      <c r="I67" s="19">
        <v>0</v>
      </c>
      <c r="J67" s="19">
        <v>0</v>
      </c>
      <c r="K67" s="19">
        <v>0</v>
      </c>
      <c r="L67" s="13">
        <f t="shared" si="5"/>
        <v>1</v>
      </c>
      <c r="M67" s="19">
        <v>3</v>
      </c>
      <c r="N67" s="9">
        <f t="shared" si="4"/>
        <v>0.25</v>
      </c>
      <c r="O67" s="19">
        <v>14</v>
      </c>
      <c r="P67" s="19">
        <v>1</v>
      </c>
    </row>
    <row r="68" spans="1:17" x14ac:dyDescent="0.55000000000000004">
      <c r="A68" s="5" t="s">
        <v>96</v>
      </c>
      <c r="B68" s="13">
        <f t="shared" si="14"/>
        <v>29</v>
      </c>
      <c r="C68" s="14">
        <v>14</v>
      </c>
      <c r="D68" s="13">
        <v>15</v>
      </c>
      <c r="E68" s="9">
        <f t="shared" si="16"/>
        <v>0.51724137931034486</v>
      </c>
      <c r="F68" s="14">
        <v>0</v>
      </c>
      <c r="G68" s="14">
        <v>2</v>
      </c>
      <c r="H68" s="13">
        <v>0</v>
      </c>
      <c r="I68" s="13">
        <v>0</v>
      </c>
      <c r="J68" s="13">
        <v>0</v>
      </c>
      <c r="K68" s="13">
        <v>0</v>
      </c>
      <c r="L68" s="13">
        <f>F68+G68+H68+I68+J68+K68</f>
        <v>2</v>
      </c>
      <c r="M68" s="13">
        <v>3</v>
      </c>
      <c r="N68" s="9">
        <f>L68/(L68+M68)</f>
        <v>0.4</v>
      </c>
      <c r="O68" s="13">
        <v>24</v>
      </c>
      <c r="P68" s="13">
        <v>0</v>
      </c>
    </row>
    <row r="69" spans="1:17" x14ac:dyDescent="0.55000000000000004">
      <c r="A69" s="5" t="s">
        <v>97</v>
      </c>
      <c r="B69" s="13">
        <f t="shared" si="6"/>
        <v>3</v>
      </c>
      <c r="C69" s="14">
        <v>1</v>
      </c>
      <c r="D69" s="13">
        <v>2</v>
      </c>
      <c r="E69" s="9">
        <f t="shared" si="2"/>
        <v>0.66666666666666663</v>
      </c>
      <c r="F69" s="14">
        <v>0</v>
      </c>
      <c r="G69" s="14">
        <v>0</v>
      </c>
      <c r="H69" s="13">
        <v>1</v>
      </c>
      <c r="I69" s="13">
        <v>0</v>
      </c>
      <c r="J69" s="13">
        <v>0</v>
      </c>
      <c r="K69" s="13">
        <v>0</v>
      </c>
      <c r="L69" s="13">
        <f t="shared" si="5"/>
        <v>1</v>
      </c>
      <c r="M69" s="13">
        <v>0</v>
      </c>
      <c r="N69" s="9">
        <f t="shared" si="4"/>
        <v>1</v>
      </c>
      <c r="O69" s="13">
        <v>2</v>
      </c>
      <c r="P69" s="13">
        <v>0</v>
      </c>
    </row>
    <row r="70" spans="1:17" s="2" customFormat="1" x14ac:dyDescent="0.55000000000000004">
      <c r="A70" s="46" t="s">
        <v>46</v>
      </c>
      <c r="B70" s="24">
        <f t="shared" si="6"/>
        <v>237</v>
      </c>
      <c r="C70" s="24">
        <f>C60+C62+C66+C68+C69</f>
        <v>131</v>
      </c>
      <c r="D70" s="24">
        <f>D60+D62+D66+D68+D69</f>
        <v>106</v>
      </c>
      <c r="E70" s="35">
        <f t="shared" si="2"/>
        <v>0.4472573839662447</v>
      </c>
      <c r="F70" s="24">
        <f>F60+F62+F66+F68+F69</f>
        <v>0</v>
      </c>
      <c r="G70" s="24">
        <f>G60+G62+G66+G68+G69</f>
        <v>19</v>
      </c>
      <c r="H70" s="24">
        <f t="shared" ref="H70:K70" si="17">H60+H62+H66+H68+H69</f>
        <v>9</v>
      </c>
      <c r="I70" s="24">
        <f t="shared" si="17"/>
        <v>0</v>
      </c>
      <c r="J70" s="24">
        <f t="shared" si="17"/>
        <v>17</v>
      </c>
      <c r="K70" s="24">
        <f t="shared" si="17"/>
        <v>3</v>
      </c>
      <c r="L70" s="24">
        <f t="shared" si="5"/>
        <v>48</v>
      </c>
      <c r="M70" s="24">
        <f>M60+M62+M66+M68+M69</f>
        <v>79</v>
      </c>
      <c r="N70" s="35">
        <f t="shared" si="4"/>
        <v>0.37795275590551181</v>
      </c>
      <c r="O70" s="24">
        <f>O60+O62+O66+O68+O69</f>
        <v>101</v>
      </c>
      <c r="P70" s="24">
        <f>P60+P62+P66+P68+P69</f>
        <v>9</v>
      </c>
    </row>
    <row r="71" spans="1:17" s="2" customFormat="1" x14ac:dyDescent="0.55000000000000004">
      <c r="A71" s="5" t="s">
        <v>98</v>
      </c>
      <c r="B71" s="13">
        <f>C71+D71</f>
        <v>9</v>
      </c>
      <c r="C71" s="13">
        <v>4</v>
      </c>
      <c r="D71" s="13">
        <v>5</v>
      </c>
      <c r="E71" s="9">
        <f>D71/B71</f>
        <v>0.55555555555555558</v>
      </c>
      <c r="F71" s="13">
        <v>0</v>
      </c>
      <c r="G71" s="13">
        <v>0</v>
      </c>
      <c r="H71" s="13">
        <v>0</v>
      </c>
      <c r="I71" s="13">
        <v>0</v>
      </c>
      <c r="J71" s="13">
        <v>1</v>
      </c>
      <c r="K71" s="13">
        <v>1</v>
      </c>
      <c r="L71" s="13">
        <f>F71+G71+H71+I71+J71+K71</f>
        <v>2</v>
      </c>
      <c r="M71" s="13">
        <v>2</v>
      </c>
      <c r="N71" s="9">
        <f>L71/(L71+M71)</f>
        <v>0.5</v>
      </c>
      <c r="O71" s="13">
        <v>5</v>
      </c>
      <c r="P71" s="13">
        <v>0</v>
      </c>
    </row>
    <row r="72" spans="1:17" s="2" customFormat="1" x14ac:dyDescent="0.55000000000000004">
      <c r="A72" s="5" t="s">
        <v>103</v>
      </c>
      <c r="B72" s="13">
        <f>C72+D72</f>
        <v>2</v>
      </c>
      <c r="C72" s="13">
        <v>2</v>
      </c>
      <c r="D72" s="13">
        <v>0</v>
      </c>
      <c r="E72" s="9">
        <f>D72/B72</f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f t="shared" ref="L72:L73" si="18">F72+G72+H72+I72+J72+K72</f>
        <v>0</v>
      </c>
      <c r="M72" s="13">
        <v>2</v>
      </c>
      <c r="N72" s="9">
        <f>L72/(L72+M72)</f>
        <v>0</v>
      </c>
      <c r="O72" s="13">
        <v>0</v>
      </c>
      <c r="P72" s="13">
        <v>0</v>
      </c>
    </row>
    <row r="73" spans="1:17" x14ac:dyDescent="0.55000000000000004">
      <c r="A73" s="5" t="s">
        <v>100</v>
      </c>
      <c r="B73" s="13">
        <f>C73+D73</f>
        <v>1</v>
      </c>
      <c r="C73" s="14">
        <v>1</v>
      </c>
      <c r="D73" s="13">
        <v>0</v>
      </c>
      <c r="E73" s="9">
        <f t="shared" si="2"/>
        <v>0</v>
      </c>
      <c r="F73" s="14">
        <v>0</v>
      </c>
      <c r="G73" s="14">
        <v>0</v>
      </c>
      <c r="H73" s="13">
        <v>0</v>
      </c>
      <c r="I73" s="13">
        <v>0</v>
      </c>
      <c r="J73" s="13">
        <v>0</v>
      </c>
      <c r="K73" s="13">
        <v>0</v>
      </c>
      <c r="L73" s="13">
        <f t="shared" si="18"/>
        <v>0</v>
      </c>
      <c r="M73" s="13">
        <v>0</v>
      </c>
      <c r="N73" s="9" t="e">
        <f t="shared" si="4"/>
        <v>#DIV/0!</v>
      </c>
      <c r="O73" s="13">
        <v>0</v>
      </c>
      <c r="P73" s="13">
        <v>1</v>
      </c>
    </row>
    <row r="74" spans="1:17" s="2" customFormat="1" x14ac:dyDescent="0.55000000000000004">
      <c r="A74" s="42" t="s">
        <v>50</v>
      </c>
      <c r="B74" s="26">
        <f>C74+D74</f>
        <v>12</v>
      </c>
      <c r="C74" s="26">
        <f>C72+C71+C73</f>
        <v>7</v>
      </c>
      <c r="D74" s="26">
        <f>D72+D71+D73</f>
        <v>5</v>
      </c>
      <c r="E74" s="27">
        <f t="shared" si="2"/>
        <v>0.41666666666666669</v>
      </c>
      <c r="F74" s="26">
        <f>F71+F72+F73</f>
        <v>0</v>
      </c>
      <c r="G74" s="26">
        <f t="shared" ref="G74:M74" si="19">G71+G72+G73</f>
        <v>0</v>
      </c>
      <c r="H74" s="26">
        <f t="shared" si="19"/>
        <v>0</v>
      </c>
      <c r="I74" s="26">
        <f t="shared" si="19"/>
        <v>0</v>
      </c>
      <c r="J74" s="26">
        <f t="shared" si="19"/>
        <v>1</v>
      </c>
      <c r="K74" s="26">
        <f t="shared" si="19"/>
        <v>1</v>
      </c>
      <c r="L74" s="26">
        <f t="shared" si="19"/>
        <v>2</v>
      </c>
      <c r="M74" s="26">
        <f t="shared" si="19"/>
        <v>4</v>
      </c>
      <c r="N74" s="27">
        <f t="shared" si="4"/>
        <v>0.33333333333333331</v>
      </c>
      <c r="O74" s="26">
        <f>O71+O72+O73</f>
        <v>5</v>
      </c>
      <c r="P74" s="26">
        <f>P71+P72+P73</f>
        <v>1</v>
      </c>
    </row>
    <row r="75" spans="1:17" s="57" customFormat="1" x14ac:dyDescent="0.55000000000000004">
      <c r="A75" s="47" t="s">
        <v>104</v>
      </c>
      <c r="B75" s="24">
        <f t="shared" si="6"/>
        <v>249</v>
      </c>
      <c r="C75" s="24">
        <f>C70+C74</f>
        <v>138</v>
      </c>
      <c r="D75" s="24">
        <f>D59+D70+D74</f>
        <v>111</v>
      </c>
      <c r="E75" s="35">
        <f t="shared" si="2"/>
        <v>0.44578313253012047</v>
      </c>
      <c r="F75" s="48">
        <f t="shared" ref="F75:K75" si="20">F70+F74</f>
        <v>0</v>
      </c>
      <c r="G75" s="48">
        <f t="shared" si="20"/>
        <v>19</v>
      </c>
      <c r="H75" s="48">
        <f t="shared" si="20"/>
        <v>9</v>
      </c>
      <c r="I75" s="48">
        <f t="shared" si="20"/>
        <v>0</v>
      </c>
      <c r="J75" s="48">
        <f t="shared" si="20"/>
        <v>18</v>
      </c>
      <c r="K75" s="48">
        <f t="shared" si="20"/>
        <v>4</v>
      </c>
      <c r="L75" s="24">
        <f t="shared" si="5"/>
        <v>50</v>
      </c>
      <c r="M75" s="24">
        <f>M59+M70+M74</f>
        <v>83</v>
      </c>
      <c r="N75" s="35">
        <f t="shared" si="4"/>
        <v>0.37593984962406013</v>
      </c>
      <c r="O75" s="24">
        <f>O70+O74</f>
        <v>106</v>
      </c>
      <c r="P75" s="24">
        <f>P70+P74</f>
        <v>10</v>
      </c>
      <c r="Q75" s="2"/>
    </row>
    <row r="76" spans="1:17" s="2" customFormat="1" ht="18.3" x14ac:dyDescent="0.55000000000000004">
      <c r="A76" s="56" t="s">
        <v>105</v>
      </c>
      <c r="B76" s="13"/>
      <c r="C76" s="36"/>
      <c r="D76" s="26"/>
      <c r="E76" s="9"/>
      <c r="F76" s="36"/>
      <c r="G76" s="36"/>
      <c r="H76" s="26"/>
      <c r="I76" s="26"/>
      <c r="J76" s="26"/>
      <c r="K76" s="26"/>
      <c r="L76" s="13"/>
      <c r="M76" s="26"/>
      <c r="N76" s="9"/>
      <c r="O76" s="26"/>
      <c r="P76" s="26"/>
    </row>
    <row r="77" spans="1:17" s="2" customFormat="1" x14ac:dyDescent="0.55000000000000004">
      <c r="A77" s="12" t="s">
        <v>106</v>
      </c>
      <c r="B77" s="13">
        <f t="shared" ref="B77:B98" si="21">C77+D77</f>
        <v>2</v>
      </c>
      <c r="C77" s="14">
        <v>1</v>
      </c>
      <c r="D77" s="13">
        <v>1</v>
      </c>
      <c r="E77" s="9">
        <f t="shared" ref="E77:E83" si="22">D77/B77</f>
        <v>0.5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f t="shared" ref="L77:L84" si="23">F77+G77+H77+I77+J77+K77</f>
        <v>0</v>
      </c>
      <c r="M77" s="26">
        <v>2</v>
      </c>
      <c r="N77" s="9">
        <f t="shared" ref="N77:N83" si="24">L77/(L77+M77)</f>
        <v>0</v>
      </c>
      <c r="O77" s="13">
        <v>0</v>
      </c>
      <c r="P77" s="13">
        <v>0</v>
      </c>
    </row>
    <row r="78" spans="1:17" x14ac:dyDescent="0.55000000000000004">
      <c r="A78" s="17" t="s">
        <v>108</v>
      </c>
      <c r="B78" s="13">
        <f t="shared" si="21"/>
        <v>5</v>
      </c>
      <c r="C78" s="13">
        <v>0</v>
      </c>
      <c r="D78" s="13">
        <v>5</v>
      </c>
      <c r="E78" s="9">
        <f t="shared" si="22"/>
        <v>1</v>
      </c>
      <c r="F78" s="13">
        <v>0</v>
      </c>
      <c r="G78" s="13">
        <v>0</v>
      </c>
      <c r="H78" s="13">
        <v>1</v>
      </c>
      <c r="I78" s="13">
        <v>0</v>
      </c>
      <c r="J78" s="13">
        <v>0</v>
      </c>
      <c r="K78" s="13">
        <v>0</v>
      </c>
      <c r="L78" s="13">
        <f t="shared" si="23"/>
        <v>1</v>
      </c>
      <c r="M78" s="13">
        <v>2</v>
      </c>
      <c r="N78" s="9">
        <f t="shared" si="24"/>
        <v>0.33333333333333331</v>
      </c>
      <c r="O78" s="13">
        <v>2</v>
      </c>
      <c r="P78" s="13">
        <v>0</v>
      </c>
    </row>
    <row r="79" spans="1:17" s="3" customFormat="1" x14ac:dyDescent="0.55000000000000004">
      <c r="A79" s="8" t="s">
        <v>109</v>
      </c>
      <c r="B79" s="19">
        <f t="shared" si="21"/>
        <v>0</v>
      </c>
      <c r="C79" s="20">
        <v>0</v>
      </c>
      <c r="D79" s="19">
        <v>0</v>
      </c>
      <c r="E79" s="9">
        <v>0</v>
      </c>
      <c r="F79" s="20">
        <v>0</v>
      </c>
      <c r="G79" s="20">
        <v>0</v>
      </c>
      <c r="H79" s="19">
        <v>0</v>
      </c>
      <c r="I79" s="19">
        <v>0</v>
      </c>
      <c r="J79" s="19">
        <v>0</v>
      </c>
      <c r="K79" s="19">
        <v>0</v>
      </c>
      <c r="L79" s="13">
        <f t="shared" si="23"/>
        <v>0</v>
      </c>
      <c r="M79" s="19">
        <v>0</v>
      </c>
      <c r="N79" s="9">
        <v>0</v>
      </c>
      <c r="O79" s="19">
        <v>0</v>
      </c>
      <c r="P79" s="19">
        <v>0</v>
      </c>
    </row>
    <row r="80" spans="1:17" s="3" customFormat="1" x14ac:dyDescent="0.55000000000000004">
      <c r="A80" s="37" t="s">
        <v>110</v>
      </c>
      <c r="B80" s="19">
        <f t="shared" si="21"/>
        <v>0</v>
      </c>
      <c r="C80" s="20">
        <v>0</v>
      </c>
      <c r="D80" s="19">
        <v>0</v>
      </c>
      <c r="E80" s="9">
        <v>0</v>
      </c>
      <c r="F80" s="20">
        <v>0</v>
      </c>
      <c r="G80" s="20">
        <v>0</v>
      </c>
      <c r="H80" s="19">
        <v>0</v>
      </c>
      <c r="I80" s="19">
        <v>0</v>
      </c>
      <c r="J80" s="19">
        <v>0</v>
      </c>
      <c r="K80" s="19">
        <v>0</v>
      </c>
      <c r="L80" s="13">
        <f t="shared" si="23"/>
        <v>0</v>
      </c>
      <c r="M80" s="19">
        <v>0</v>
      </c>
      <c r="N80" s="9">
        <v>0</v>
      </c>
      <c r="O80" s="19">
        <v>0</v>
      </c>
      <c r="P80" s="19">
        <v>0</v>
      </c>
    </row>
    <row r="81" spans="1:16" s="3" customFormat="1" x14ac:dyDescent="0.55000000000000004">
      <c r="A81" s="8" t="s">
        <v>111</v>
      </c>
      <c r="B81" s="19">
        <f t="shared" si="21"/>
        <v>0</v>
      </c>
      <c r="C81" s="20">
        <v>0</v>
      </c>
      <c r="D81" s="19">
        <v>0</v>
      </c>
      <c r="E81" s="9">
        <v>0</v>
      </c>
      <c r="F81" s="20">
        <v>0</v>
      </c>
      <c r="G81" s="20">
        <v>0</v>
      </c>
      <c r="H81" s="19">
        <v>0</v>
      </c>
      <c r="I81" s="19">
        <v>0</v>
      </c>
      <c r="J81" s="19">
        <v>0</v>
      </c>
      <c r="K81" s="19">
        <v>0</v>
      </c>
      <c r="L81" s="13">
        <f t="shared" si="23"/>
        <v>0</v>
      </c>
      <c r="M81" s="19">
        <v>0</v>
      </c>
      <c r="N81" s="9">
        <v>0</v>
      </c>
      <c r="O81" s="19">
        <v>0</v>
      </c>
      <c r="P81" s="19">
        <v>0</v>
      </c>
    </row>
    <row r="82" spans="1:16" s="3" customFormat="1" x14ac:dyDescent="0.55000000000000004">
      <c r="A82" s="8" t="s">
        <v>112</v>
      </c>
      <c r="B82" s="19">
        <f t="shared" si="21"/>
        <v>0</v>
      </c>
      <c r="C82" s="20">
        <v>0</v>
      </c>
      <c r="D82" s="19">
        <v>0</v>
      </c>
      <c r="E82" s="9">
        <v>0</v>
      </c>
      <c r="F82" s="20">
        <v>0</v>
      </c>
      <c r="G82" s="20">
        <v>0</v>
      </c>
      <c r="H82" s="19">
        <v>0</v>
      </c>
      <c r="I82" s="19">
        <v>0</v>
      </c>
      <c r="J82" s="19">
        <v>0</v>
      </c>
      <c r="K82" s="19">
        <v>0</v>
      </c>
      <c r="L82" s="13">
        <f t="shared" si="23"/>
        <v>0</v>
      </c>
      <c r="M82" s="19">
        <v>0</v>
      </c>
      <c r="N82" s="9">
        <v>0</v>
      </c>
      <c r="O82" s="19">
        <v>0</v>
      </c>
      <c r="P82" s="19">
        <v>0</v>
      </c>
    </row>
    <row r="83" spans="1:16" x14ac:dyDescent="0.55000000000000004">
      <c r="A83" s="17" t="s">
        <v>113</v>
      </c>
      <c r="B83" s="13">
        <f t="shared" si="21"/>
        <v>10</v>
      </c>
      <c r="C83" s="13">
        <v>0</v>
      </c>
      <c r="D83" s="13">
        <v>10</v>
      </c>
      <c r="E83" s="9">
        <f t="shared" si="22"/>
        <v>1</v>
      </c>
      <c r="F83" s="13">
        <v>0</v>
      </c>
      <c r="G83" s="13">
        <v>1</v>
      </c>
      <c r="H83" s="13">
        <v>2</v>
      </c>
      <c r="I83" s="13">
        <v>0</v>
      </c>
      <c r="J83" s="13">
        <v>0</v>
      </c>
      <c r="K83" s="13">
        <v>0</v>
      </c>
      <c r="L83" s="13">
        <f t="shared" si="23"/>
        <v>3</v>
      </c>
      <c r="M83" s="13">
        <v>6</v>
      </c>
      <c r="N83" s="9">
        <f t="shared" si="24"/>
        <v>0.33333333333333331</v>
      </c>
      <c r="O83" s="13">
        <v>1</v>
      </c>
      <c r="P83" s="13">
        <v>0</v>
      </c>
    </row>
    <row r="84" spans="1:16" s="3" customFormat="1" x14ac:dyDescent="0.55000000000000004">
      <c r="A84" s="8" t="s">
        <v>114</v>
      </c>
      <c r="B84" s="19">
        <f t="shared" si="21"/>
        <v>0</v>
      </c>
      <c r="C84" s="20">
        <v>0</v>
      </c>
      <c r="D84" s="19">
        <v>0</v>
      </c>
      <c r="E84" s="9">
        <v>0</v>
      </c>
      <c r="F84" s="20">
        <v>0</v>
      </c>
      <c r="G84" s="20">
        <v>0</v>
      </c>
      <c r="H84" s="19">
        <v>0</v>
      </c>
      <c r="I84" s="19">
        <v>0</v>
      </c>
      <c r="J84" s="19">
        <v>0</v>
      </c>
      <c r="K84" s="19">
        <v>0</v>
      </c>
      <c r="L84" s="13">
        <f t="shared" si="23"/>
        <v>0</v>
      </c>
      <c r="M84" s="19">
        <v>0</v>
      </c>
      <c r="N84" s="9">
        <v>0</v>
      </c>
      <c r="O84" s="19">
        <v>0</v>
      </c>
      <c r="P84" s="19">
        <v>0</v>
      </c>
    </row>
    <row r="85" spans="1:16" s="3" customFormat="1" x14ac:dyDescent="0.55000000000000004">
      <c r="A85" s="8" t="s">
        <v>300</v>
      </c>
      <c r="B85" s="19">
        <f t="shared" si="21"/>
        <v>0</v>
      </c>
      <c r="C85" s="20">
        <v>0</v>
      </c>
      <c r="D85" s="19">
        <v>0</v>
      </c>
      <c r="E85" s="9">
        <v>0</v>
      </c>
      <c r="F85" s="20">
        <v>0</v>
      </c>
      <c r="G85" s="20">
        <v>0</v>
      </c>
      <c r="H85" s="19">
        <v>0</v>
      </c>
      <c r="I85" s="19">
        <v>0</v>
      </c>
      <c r="J85" s="19">
        <v>0</v>
      </c>
      <c r="K85" s="19">
        <v>0</v>
      </c>
      <c r="L85" s="13">
        <v>0</v>
      </c>
      <c r="M85" s="19">
        <v>0</v>
      </c>
      <c r="N85" s="9">
        <v>0</v>
      </c>
      <c r="O85" s="19">
        <v>0</v>
      </c>
      <c r="P85" s="19">
        <v>0</v>
      </c>
    </row>
    <row r="86" spans="1:16" s="2" customFormat="1" x14ac:dyDescent="0.55000000000000004">
      <c r="A86" s="46" t="s">
        <v>22</v>
      </c>
      <c r="B86" s="24">
        <f t="shared" si="21"/>
        <v>17</v>
      </c>
      <c r="C86" s="24">
        <f>C77+C78+C83</f>
        <v>1</v>
      </c>
      <c r="D86" s="24">
        <f>D77+D78+D83</f>
        <v>16</v>
      </c>
      <c r="E86" s="35">
        <f t="shared" ref="E86:E98" si="25">D86/B86</f>
        <v>0.94117647058823528</v>
      </c>
      <c r="F86" s="24">
        <f>F77+F78+F83</f>
        <v>0</v>
      </c>
      <c r="G86" s="24">
        <f t="shared" ref="G86:K86" si="26">G77+G78+G83</f>
        <v>1</v>
      </c>
      <c r="H86" s="24">
        <f t="shared" si="26"/>
        <v>3</v>
      </c>
      <c r="I86" s="24">
        <f t="shared" si="26"/>
        <v>0</v>
      </c>
      <c r="J86" s="24">
        <f t="shared" si="26"/>
        <v>0</v>
      </c>
      <c r="K86" s="24">
        <f t="shared" si="26"/>
        <v>0</v>
      </c>
      <c r="L86" s="24">
        <f t="shared" ref="L86:L98" si="27">F86+G86+H86+I86+J86+K86</f>
        <v>4</v>
      </c>
      <c r="M86" s="24">
        <f>M77+M78+M83</f>
        <v>10</v>
      </c>
      <c r="N86" s="35">
        <f t="shared" ref="N86:N98" si="28">L86/(L86+M86)</f>
        <v>0.2857142857142857</v>
      </c>
      <c r="O86" s="24">
        <f>O77+O78+O83</f>
        <v>3</v>
      </c>
      <c r="P86" s="24">
        <f>P77+P78+P83</f>
        <v>0</v>
      </c>
    </row>
    <row r="87" spans="1:16" x14ac:dyDescent="0.55000000000000004">
      <c r="A87" s="17" t="s">
        <v>115</v>
      </c>
      <c r="B87" s="13">
        <f t="shared" si="21"/>
        <v>57</v>
      </c>
      <c r="C87" s="21">
        <v>2</v>
      </c>
      <c r="D87" s="21">
        <v>55</v>
      </c>
      <c r="E87" s="9">
        <f t="shared" si="25"/>
        <v>0.96491228070175439</v>
      </c>
      <c r="F87" s="21">
        <v>0</v>
      </c>
      <c r="G87" s="21">
        <v>2</v>
      </c>
      <c r="H87" s="21">
        <v>5</v>
      </c>
      <c r="I87" s="21">
        <v>3</v>
      </c>
      <c r="J87" s="21">
        <v>4</v>
      </c>
      <c r="K87" s="21">
        <v>0</v>
      </c>
      <c r="L87" s="13">
        <f t="shared" si="27"/>
        <v>14</v>
      </c>
      <c r="M87" s="21">
        <v>41</v>
      </c>
      <c r="N87" s="9">
        <f t="shared" si="28"/>
        <v>0.25454545454545452</v>
      </c>
      <c r="O87" s="21">
        <v>0</v>
      </c>
      <c r="P87" s="21">
        <v>2</v>
      </c>
    </row>
    <row r="88" spans="1:16" s="3" customFormat="1" x14ac:dyDescent="0.55000000000000004">
      <c r="A88" s="8" t="s">
        <v>235</v>
      </c>
      <c r="B88" s="13">
        <f t="shared" si="21"/>
        <v>0</v>
      </c>
      <c r="C88" s="20">
        <v>0</v>
      </c>
      <c r="D88" s="19">
        <v>0</v>
      </c>
      <c r="E88" s="9" t="e">
        <f t="shared" si="25"/>
        <v>#DIV/0!</v>
      </c>
      <c r="F88" s="20">
        <v>0</v>
      </c>
      <c r="G88" s="20">
        <v>0</v>
      </c>
      <c r="H88" s="19">
        <v>0</v>
      </c>
      <c r="I88" s="19">
        <v>0</v>
      </c>
      <c r="J88" s="19">
        <v>0</v>
      </c>
      <c r="K88" s="19">
        <v>0</v>
      </c>
      <c r="L88" s="13">
        <f t="shared" si="27"/>
        <v>0</v>
      </c>
      <c r="M88" s="19">
        <v>0</v>
      </c>
      <c r="N88" s="9" t="e">
        <f t="shared" si="28"/>
        <v>#DIV/0!</v>
      </c>
      <c r="O88" s="19">
        <v>0</v>
      </c>
      <c r="P88" s="19">
        <v>0</v>
      </c>
    </row>
    <row r="89" spans="1:16" s="3" customFormat="1" x14ac:dyDescent="0.55000000000000004">
      <c r="A89" s="8" t="s">
        <v>118</v>
      </c>
      <c r="B89" s="13">
        <f t="shared" si="21"/>
        <v>0</v>
      </c>
      <c r="C89" s="20">
        <v>0</v>
      </c>
      <c r="D89" s="19">
        <v>0</v>
      </c>
      <c r="E89" s="9" t="e">
        <f t="shared" si="25"/>
        <v>#DIV/0!</v>
      </c>
      <c r="F89" s="20">
        <v>0</v>
      </c>
      <c r="G89" s="20">
        <v>0</v>
      </c>
      <c r="H89" s="19">
        <v>0</v>
      </c>
      <c r="I89" s="19">
        <v>0</v>
      </c>
      <c r="J89" s="19">
        <v>0</v>
      </c>
      <c r="K89" s="19">
        <v>0</v>
      </c>
      <c r="L89" s="13">
        <f t="shared" si="27"/>
        <v>0</v>
      </c>
      <c r="M89" s="19">
        <v>0</v>
      </c>
      <c r="N89" s="9" t="e">
        <f t="shared" si="28"/>
        <v>#DIV/0!</v>
      </c>
      <c r="O89" s="19">
        <v>0</v>
      </c>
      <c r="P89" s="19">
        <v>0</v>
      </c>
    </row>
    <row r="90" spans="1:16" s="3" customFormat="1" x14ac:dyDescent="0.55000000000000004">
      <c r="A90" s="8" t="s">
        <v>119</v>
      </c>
      <c r="B90" s="19">
        <f>D89</f>
        <v>0</v>
      </c>
      <c r="C90" s="20">
        <v>0</v>
      </c>
      <c r="D90" s="19">
        <v>0</v>
      </c>
      <c r="E90" s="9" t="e">
        <f t="shared" si="25"/>
        <v>#DIV/0!</v>
      </c>
      <c r="F90" s="20">
        <v>0</v>
      </c>
      <c r="G90" s="20">
        <v>0</v>
      </c>
      <c r="H90" s="19">
        <v>0</v>
      </c>
      <c r="I90" s="19">
        <v>0</v>
      </c>
      <c r="J90" s="19">
        <v>0</v>
      </c>
      <c r="K90" s="19">
        <v>0</v>
      </c>
      <c r="L90" s="13">
        <f>F90+G90+H90+I90+J90+K90</f>
        <v>0</v>
      </c>
      <c r="M90" s="19">
        <v>0</v>
      </c>
      <c r="N90" s="9" t="e">
        <f t="shared" si="28"/>
        <v>#DIV/0!</v>
      </c>
      <c r="O90" s="19">
        <v>0</v>
      </c>
      <c r="P90" s="19">
        <v>0</v>
      </c>
    </row>
    <row r="91" spans="1:16" s="3" customFormat="1" x14ac:dyDescent="0.55000000000000004">
      <c r="A91" s="12" t="s">
        <v>121</v>
      </c>
      <c r="B91" s="13">
        <f t="shared" si="21"/>
        <v>5</v>
      </c>
      <c r="C91" s="14">
        <v>1</v>
      </c>
      <c r="D91" s="13">
        <v>4</v>
      </c>
      <c r="E91" s="9">
        <f t="shared" si="25"/>
        <v>0.8</v>
      </c>
      <c r="F91" s="14">
        <v>0</v>
      </c>
      <c r="G91" s="14">
        <v>0</v>
      </c>
      <c r="H91" s="13">
        <v>1</v>
      </c>
      <c r="I91" s="13">
        <v>0</v>
      </c>
      <c r="J91" s="13">
        <v>0</v>
      </c>
      <c r="K91" s="13">
        <v>0</v>
      </c>
      <c r="L91" s="13">
        <f>F91+G91+H91+I91+J91+K91</f>
        <v>1</v>
      </c>
      <c r="M91" s="13">
        <v>3</v>
      </c>
      <c r="N91" s="9">
        <f t="shared" si="28"/>
        <v>0.25</v>
      </c>
      <c r="O91" s="13">
        <v>1</v>
      </c>
      <c r="P91" s="13">
        <v>0</v>
      </c>
    </row>
    <row r="92" spans="1:16" s="2" customFormat="1" x14ac:dyDescent="0.55000000000000004">
      <c r="A92" s="46" t="s">
        <v>46</v>
      </c>
      <c r="B92" s="24">
        <f t="shared" si="21"/>
        <v>62</v>
      </c>
      <c r="C92" s="24">
        <f>C87+C91</f>
        <v>3</v>
      </c>
      <c r="D92" s="24">
        <f>D87+D91</f>
        <v>59</v>
      </c>
      <c r="E92" s="35">
        <f t="shared" si="25"/>
        <v>0.95161290322580649</v>
      </c>
      <c r="F92" s="24">
        <f t="shared" ref="F92:K92" si="29">F87+F91</f>
        <v>0</v>
      </c>
      <c r="G92" s="24">
        <f t="shared" si="29"/>
        <v>2</v>
      </c>
      <c r="H92" s="24">
        <f t="shared" si="29"/>
        <v>6</v>
      </c>
      <c r="I92" s="24">
        <f t="shared" si="29"/>
        <v>3</v>
      </c>
      <c r="J92" s="24">
        <f t="shared" si="29"/>
        <v>4</v>
      </c>
      <c r="K92" s="24">
        <f t="shared" si="29"/>
        <v>0</v>
      </c>
      <c r="L92" s="24">
        <f>F92+G92+H92+I92+J92+K92</f>
        <v>15</v>
      </c>
      <c r="M92" s="24">
        <f>M87+M91</f>
        <v>44</v>
      </c>
      <c r="N92" s="35">
        <f t="shared" si="28"/>
        <v>0.25423728813559321</v>
      </c>
      <c r="O92" s="24">
        <f>O87+O91</f>
        <v>1</v>
      </c>
      <c r="P92" s="24">
        <f>P87+P91</f>
        <v>2</v>
      </c>
    </row>
    <row r="93" spans="1:16" x14ac:dyDescent="0.55000000000000004">
      <c r="A93" s="5" t="s">
        <v>236</v>
      </c>
      <c r="B93" s="13">
        <f t="shared" si="21"/>
        <v>0</v>
      </c>
      <c r="C93" s="14">
        <v>0</v>
      </c>
      <c r="D93" s="13">
        <v>0</v>
      </c>
      <c r="E93" s="9">
        <v>0</v>
      </c>
      <c r="F93" s="14">
        <v>0</v>
      </c>
      <c r="G93" s="14">
        <v>0</v>
      </c>
      <c r="H93" s="13">
        <v>0</v>
      </c>
      <c r="I93" s="13">
        <v>0</v>
      </c>
      <c r="J93" s="13">
        <v>0</v>
      </c>
      <c r="K93" s="13">
        <v>0</v>
      </c>
      <c r="L93" s="13">
        <f t="shared" si="27"/>
        <v>0</v>
      </c>
      <c r="M93" s="13">
        <v>0</v>
      </c>
      <c r="N93" s="9">
        <v>0</v>
      </c>
      <c r="O93" s="13">
        <v>0</v>
      </c>
      <c r="P93" s="13">
        <v>0</v>
      </c>
    </row>
    <row r="94" spans="1:16" x14ac:dyDescent="0.55000000000000004">
      <c r="A94" s="5" t="s">
        <v>124</v>
      </c>
      <c r="B94" s="13">
        <f t="shared" si="21"/>
        <v>48</v>
      </c>
      <c r="C94" s="14">
        <v>3</v>
      </c>
      <c r="D94" s="13">
        <v>45</v>
      </c>
      <c r="E94" s="9">
        <f t="shared" si="25"/>
        <v>0.9375</v>
      </c>
      <c r="F94" s="14">
        <v>0</v>
      </c>
      <c r="G94" s="14">
        <v>6</v>
      </c>
      <c r="H94" s="13">
        <v>9</v>
      </c>
      <c r="I94" s="13">
        <v>0</v>
      </c>
      <c r="J94" s="13">
        <v>2</v>
      </c>
      <c r="K94" s="13">
        <v>0</v>
      </c>
      <c r="L94" s="13">
        <f t="shared" si="27"/>
        <v>17</v>
      </c>
      <c r="M94" s="13">
        <v>27</v>
      </c>
      <c r="N94" s="9">
        <f t="shared" si="28"/>
        <v>0.38636363636363635</v>
      </c>
      <c r="O94" s="13">
        <v>0</v>
      </c>
      <c r="P94" s="13">
        <v>4</v>
      </c>
    </row>
    <row r="95" spans="1:16" x14ac:dyDescent="0.55000000000000004">
      <c r="A95" s="5" t="s">
        <v>125</v>
      </c>
      <c r="B95" s="13">
        <f t="shared" si="21"/>
        <v>0</v>
      </c>
      <c r="C95" s="14">
        <v>0</v>
      </c>
      <c r="D95" s="13">
        <v>0</v>
      </c>
      <c r="E95" s="9">
        <v>0</v>
      </c>
      <c r="F95" s="14">
        <v>0</v>
      </c>
      <c r="G95" s="14">
        <v>0</v>
      </c>
      <c r="H95" s="13">
        <v>0</v>
      </c>
      <c r="I95" s="13">
        <v>0</v>
      </c>
      <c r="J95" s="13">
        <v>0</v>
      </c>
      <c r="K95" s="13">
        <v>0</v>
      </c>
      <c r="L95" s="13">
        <f t="shared" si="27"/>
        <v>0</v>
      </c>
      <c r="M95" s="13">
        <v>0</v>
      </c>
      <c r="N95" s="9">
        <v>0</v>
      </c>
      <c r="O95" s="13">
        <v>0</v>
      </c>
      <c r="P95" s="13">
        <v>0</v>
      </c>
    </row>
    <row r="96" spans="1:16" x14ac:dyDescent="0.55000000000000004">
      <c r="A96" s="5" t="s">
        <v>126</v>
      </c>
      <c r="B96" s="13">
        <f t="shared" si="21"/>
        <v>6</v>
      </c>
      <c r="C96" s="14">
        <v>1</v>
      </c>
      <c r="D96" s="13">
        <v>5</v>
      </c>
      <c r="E96" s="9">
        <f t="shared" si="25"/>
        <v>0.83333333333333337</v>
      </c>
      <c r="F96" s="14">
        <v>0</v>
      </c>
      <c r="G96" s="14">
        <v>0</v>
      </c>
      <c r="H96" s="13">
        <v>1</v>
      </c>
      <c r="I96" s="13">
        <v>0</v>
      </c>
      <c r="J96" s="13">
        <v>0</v>
      </c>
      <c r="K96" s="13">
        <v>0</v>
      </c>
      <c r="L96" s="13">
        <f t="shared" si="27"/>
        <v>1</v>
      </c>
      <c r="M96" s="13">
        <v>4</v>
      </c>
      <c r="N96" s="9">
        <f t="shared" si="28"/>
        <v>0.2</v>
      </c>
      <c r="O96" s="13">
        <v>0</v>
      </c>
      <c r="P96" s="13">
        <v>1</v>
      </c>
    </row>
    <row r="97" spans="1:17" s="2" customFormat="1" x14ac:dyDescent="0.55000000000000004">
      <c r="A97" s="42" t="s">
        <v>50</v>
      </c>
      <c r="B97" s="26">
        <f t="shared" si="21"/>
        <v>54</v>
      </c>
      <c r="C97" s="26">
        <f>SUM(C93:C96)</f>
        <v>4</v>
      </c>
      <c r="D97" s="26">
        <f>SUM(D93:D96)</f>
        <v>50</v>
      </c>
      <c r="E97" s="27">
        <f t="shared" si="25"/>
        <v>0.92592592592592593</v>
      </c>
      <c r="F97" s="26">
        <f>SUM(F93:F96)</f>
        <v>0</v>
      </c>
      <c r="G97" s="26">
        <f t="shared" ref="G97:K97" si="30">SUM(G93:G96)</f>
        <v>6</v>
      </c>
      <c r="H97" s="26">
        <f t="shared" si="30"/>
        <v>10</v>
      </c>
      <c r="I97" s="26">
        <f t="shared" si="30"/>
        <v>0</v>
      </c>
      <c r="J97" s="26">
        <f t="shared" si="30"/>
        <v>2</v>
      </c>
      <c r="K97" s="26">
        <f t="shared" si="30"/>
        <v>0</v>
      </c>
      <c r="L97" s="26">
        <f t="shared" si="27"/>
        <v>18</v>
      </c>
      <c r="M97" s="26">
        <f t="shared" ref="M97" si="31">SUM(M93:M96)</f>
        <v>31</v>
      </c>
      <c r="N97" s="27">
        <f t="shared" si="28"/>
        <v>0.36734693877551022</v>
      </c>
      <c r="O97" s="26">
        <f>SUM(O93:O96)</f>
        <v>0</v>
      </c>
      <c r="P97" s="26">
        <f>SUM(P93:P96)</f>
        <v>5</v>
      </c>
    </row>
    <row r="98" spans="1:17" s="57" customFormat="1" x14ac:dyDescent="0.55000000000000004">
      <c r="A98" s="47" t="s">
        <v>127</v>
      </c>
      <c r="B98" s="24">
        <f t="shared" si="21"/>
        <v>133</v>
      </c>
      <c r="C98" s="24">
        <f>C86+C92+C97</f>
        <v>8</v>
      </c>
      <c r="D98" s="24">
        <f>D86+D92+D97</f>
        <v>125</v>
      </c>
      <c r="E98" s="35">
        <f t="shared" si="25"/>
        <v>0.93984962406015038</v>
      </c>
      <c r="F98" s="48">
        <f t="shared" ref="F98:K98" si="32">F86+F92+F97</f>
        <v>0</v>
      </c>
      <c r="G98" s="48">
        <f t="shared" si="32"/>
        <v>9</v>
      </c>
      <c r="H98" s="48">
        <f t="shared" si="32"/>
        <v>19</v>
      </c>
      <c r="I98" s="48">
        <f t="shared" si="32"/>
        <v>3</v>
      </c>
      <c r="J98" s="48">
        <f t="shared" si="32"/>
        <v>6</v>
      </c>
      <c r="K98" s="48">
        <f t="shared" si="32"/>
        <v>0</v>
      </c>
      <c r="L98" s="24">
        <f t="shared" si="27"/>
        <v>37</v>
      </c>
      <c r="M98" s="24">
        <f>M86+M92+M97</f>
        <v>85</v>
      </c>
      <c r="N98" s="35">
        <f t="shared" si="28"/>
        <v>0.30327868852459017</v>
      </c>
      <c r="O98" s="24">
        <f>O86+O92+O97</f>
        <v>4</v>
      </c>
      <c r="P98" s="24">
        <f>P86+P92+P97</f>
        <v>7</v>
      </c>
      <c r="Q98" s="2"/>
    </row>
    <row r="99" spans="1:17" s="2" customFormat="1" ht="18.3" x14ac:dyDescent="0.55000000000000004">
      <c r="A99" s="56" t="s">
        <v>128</v>
      </c>
      <c r="B99" s="13"/>
      <c r="C99" s="36"/>
      <c r="D99" s="26"/>
      <c r="E99" s="9"/>
      <c r="F99" s="36"/>
      <c r="G99" s="36"/>
      <c r="H99" s="26"/>
      <c r="I99" s="26"/>
      <c r="J99" s="26"/>
      <c r="K99" s="26"/>
      <c r="L99" s="13"/>
      <c r="M99" s="26"/>
      <c r="N99" s="9"/>
      <c r="O99" s="26"/>
      <c r="P99" s="26"/>
    </row>
    <row r="100" spans="1:17" s="2" customFormat="1" x14ac:dyDescent="0.55000000000000004">
      <c r="A100" s="5" t="s">
        <v>294</v>
      </c>
      <c r="B100" s="13">
        <f t="shared" ref="B100:B110" si="33">C100+D100</f>
        <v>6</v>
      </c>
      <c r="C100" s="13">
        <v>0</v>
      </c>
      <c r="D100" s="13">
        <v>6</v>
      </c>
      <c r="E100" s="9">
        <f t="shared" ref="E100:E148" si="34">D100/B100</f>
        <v>1</v>
      </c>
      <c r="F100" s="13">
        <v>0</v>
      </c>
      <c r="G100" s="13">
        <v>0</v>
      </c>
      <c r="H100" s="13">
        <v>0</v>
      </c>
      <c r="I100" s="13">
        <v>0</v>
      </c>
      <c r="J100" s="13">
        <v>1</v>
      </c>
      <c r="K100" s="13">
        <v>0</v>
      </c>
      <c r="L100" s="13">
        <f t="shared" ref="L100:L148" si="35">F100+G100+H100+I100+J100+K100</f>
        <v>1</v>
      </c>
      <c r="M100" s="13">
        <v>5</v>
      </c>
      <c r="N100" s="9">
        <f t="shared" ref="N100:N139" si="36">L100/(L100+M100)</f>
        <v>0.16666666666666666</v>
      </c>
      <c r="O100" s="13">
        <v>0</v>
      </c>
      <c r="P100" s="13">
        <v>0</v>
      </c>
    </row>
    <row r="101" spans="1:17" s="2" customFormat="1" x14ac:dyDescent="0.55000000000000004">
      <c r="A101" s="8" t="s">
        <v>262</v>
      </c>
      <c r="B101" s="19">
        <f>C101+D101</f>
        <v>1</v>
      </c>
      <c r="C101" s="20">
        <v>0</v>
      </c>
      <c r="D101" s="19">
        <v>1</v>
      </c>
      <c r="E101" s="9">
        <f t="shared" si="34"/>
        <v>1</v>
      </c>
      <c r="F101" s="20">
        <v>0</v>
      </c>
      <c r="G101" s="20">
        <v>0</v>
      </c>
      <c r="H101" s="19">
        <v>0</v>
      </c>
      <c r="I101" s="19">
        <v>0</v>
      </c>
      <c r="J101" s="19">
        <v>0</v>
      </c>
      <c r="K101" s="19">
        <v>0</v>
      </c>
      <c r="L101" s="13">
        <f t="shared" si="35"/>
        <v>0</v>
      </c>
      <c r="M101" s="19">
        <v>0</v>
      </c>
      <c r="N101" s="9">
        <v>0</v>
      </c>
      <c r="O101" s="19">
        <v>1</v>
      </c>
      <c r="P101" s="19">
        <v>0</v>
      </c>
    </row>
    <row r="102" spans="1:17" s="2" customFormat="1" x14ac:dyDescent="0.55000000000000004">
      <c r="A102" s="8" t="s">
        <v>263</v>
      </c>
      <c r="B102" s="19">
        <f>C102+D102</f>
        <v>3</v>
      </c>
      <c r="C102" s="20">
        <v>2</v>
      </c>
      <c r="D102" s="19">
        <v>1</v>
      </c>
      <c r="E102" s="9">
        <f t="shared" si="34"/>
        <v>0.33333333333333331</v>
      </c>
      <c r="F102" s="20">
        <v>0</v>
      </c>
      <c r="G102" s="20">
        <v>1</v>
      </c>
      <c r="H102" s="19">
        <v>0</v>
      </c>
      <c r="I102" s="19">
        <v>0</v>
      </c>
      <c r="J102" s="19">
        <v>1</v>
      </c>
      <c r="K102" s="19">
        <v>0</v>
      </c>
      <c r="L102" s="13">
        <f t="shared" si="35"/>
        <v>2</v>
      </c>
      <c r="M102" s="19">
        <v>1</v>
      </c>
      <c r="N102" s="9">
        <f t="shared" si="36"/>
        <v>0.66666666666666663</v>
      </c>
      <c r="O102" s="19">
        <v>0</v>
      </c>
      <c r="P102" s="19">
        <v>0</v>
      </c>
    </row>
    <row r="103" spans="1:17" x14ac:dyDescent="0.55000000000000004">
      <c r="A103" s="5" t="s">
        <v>135</v>
      </c>
      <c r="B103" s="13">
        <f t="shared" si="33"/>
        <v>2</v>
      </c>
      <c r="C103" s="13">
        <v>0</v>
      </c>
      <c r="D103" s="13">
        <v>2</v>
      </c>
      <c r="E103" s="9">
        <f t="shared" si="34"/>
        <v>1</v>
      </c>
      <c r="F103" s="13">
        <v>0</v>
      </c>
      <c r="G103" s="13">
        <v>1</v>
      </c>
      <c r="H103" s="13">
        <v>0</v>
      </c>
      <c r="I103" s="13">
        <v>0</v>
      </c>
      <c r="J103" s="13">
        <v>0</v>
      </c>
      <c r="K103" s="13">
        <v>0</v>
      </c>
      <c r="L103" s="13">
        <f t="shared" si="35"/>
        <v>1</v>
      </c>
      <c r="M103" s="13">
        <v>1</v>
      </c>
      <c r="N103" s="9">
        <f t="shared" si="36"/>
        <v>0.5</v>
      </c>
      <c r="O103" s="13">
        <v>0</v>
      </c>
      <c r="P103" s="13">
        <v>0</v>
      </c>
    </row>
    <row r="104" spans="1:17" s="3" customFormat="1" x14ac:dyDescent="0.55000000000000004">
      <c r="A104" s="8" t="s">
        <v>136</v>
      </c>
      <c r="B104" s="19">
        <f>C104+D104</f>
        <v>4</v>
      </c>
      <c r="C104" s="20">
        <v>1</v>
      </c>
      <c r="D104" s="19">
        <v>3</v>
      </c>
      <c r="E104" s="9">
        <f t="shared" si="34"/>
        <v>0.75</v>
      </c>
      <c r="F104" s="20">
        <v>0</v>
      </c>
      <c r="G104" s="20">
        <v>0</v>
      </c>
      <c r="H104" s="19">
        <v>2</v>
      </c>
      <c r="I104" s="19">
        <v>0</v>
      </c>
      <c r="J104" s="19">
        <v>0</v>
      </c>
      <c r="K104" s="19">
        <v>0</v>
      </c>
      <c r="L104" s="13">
        <f t="shared" si="35"/>
        <v>2</v>
      </c>
      <c r="M104" s="19">
        <v>2</v>
      </c>
      <c r="N104" s="9">
        <f t="shared" si="36"/>
        <v>0.5</v>
      </c>
      <c r="O104" s="19">
        <v>0</v>
      </c>
      <c r="P104" s="19">
        <v>0</v>
      </c>
    </row>
    <row r="105" spans="1:17" s="3" customFormat="1" x14ac:dyDescent="0.55000000000000004">
      <c r="A105" s="38" t="s">
        <v>145</v>
      </c>
      <c r="B105" s="13">
        <f>C105+D105</f>
        <v>2</v>
      </c>
      <c r="C105" s="14">
        <v>0</v>
      </c>
      <c r="D105" s="13">
        <v>2</v>
      </c>
      <c r="E105" s="9">
        <f t="shared" si="34"/>
        <v>1</v>
      </c>
      <c r="F105" s="14">
        <v>0</v>
      </c>
      <c r="G105" s="14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f t="shared" si="35"/>
        <v>0</v>
      </c>
      <c r="M105" s="13">
        <v>1</v>
      </c>
      <c r="N105" s="9">
        <f t="shared" si="36"/>
        <v>0</v>
      </c>
      <c r="O105" s="13">
        <v>0</v>
      </c>
      <c r="P105" s="13">
        <v>1</v>
      </c>
    </row>
    <row r="106" spans="1:17" x14ac:dyDescent="0.55000000000000004">
      <c r="A106" s="5" t="s">
        <v>141</v>
      </c>
      <c r="B106" s="13">
        <f t="shared" si="33"/>
        <v>1</v>
      </c>
      <c r="C106" s="14">
        <v>0</v>
      </c>
      <c r="D106" s="13">
        <v>1</v>
      </c>
      <c r="E106" s="9">
        <v>0</v>
      </c>
      <c r="F106" s="14">
        <v>0</v>
      </c>
      <c r="G106" s="14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f t="shared" si="35"/>
        <v>0</v>
      </c>
      <c r="M106" s="13">
        <v>1</v>
      </c>
      <c r="N106" s="9">
        <v>0</v>
      </c>
      <c r="O106" s="13">
        <v>0</v>
      </c>
      <c r="P106" s="13">
        <v>0</v>
      </c>
    </row>
    <row r="107" spans="1:17" x14ac:dyDescent="0.55000000000000004">
      <c r="A107" s="5" t="s">
        <v>142</v>
      </c>
      <c r="B107" s="13">
        <f t="shared" si="33"/>
        <v>5</v>
      </c>
      <c r="C107" s="14">
        <v>3</v>
      </c>
      <c r="D107" s="13">
        <v>2</v>
      </c>
      <c r="E107" s="9">
        <f t="shared" si="34"/>
        <v>0.4</v>
      </c>
      <c r="F107" s="14">
        <v>0</v>
      </c>
      <c r="G107" s="14">
        <v>0</v>
      </c>
      <c r="H107" s="13">
        <v>0</v>
      </c>
      <c r="I107" s="13">
        <v>0</v>
      </c>
      <c r="J107" s="13">
        <v>1</v>
      </c>
      <c r="K107" s="13">
        <v>0</v>
      </c>
      <c r="L107" s="13">
        <f t="shared" si="35"/>
        <v>1</v>
      </c>
      <c r="M107" s="13">
        <v>4</v>
      </c>
      <c r="N107" s="9">
        <f t="shared" si="36"/>
        <v>0.2</v>
      </c>
      <c r="O107" s="13">
        <v>0</v>
      </c>
      <c r="P107" s="13">
        <v>0</v>
      </c>
    </row>
    <row r="108" spans="1:17" s="2" customFormat="1" x14ac:dyDescent="0.55000000000000004">
      <c r="A108" s="46" t="s">
        <v>22</v>
      </c>
      <c r="B108" s="24">
        <f>C108+D108</f>
        <v>16</v>
      </c>
      <c r="C108" s="24">
        <f>C103+C106+C107+C105+C100</f>
        <v>3</v>
      </c>
      <c r="D108" s="24">
        <f>D103+D106+D107+D105+D100</f>
        <v>13</v>
      </c>
      <c r="E108" s="35">
        <f t="shared" si="34"/>
        <v>0.8125</v>
      </c>
      <c r="F108" s="24">
        <f>F103+F106+F107+F105+F100</f>
        <v>0</v>
      </c>
      <c r="G108" s="24">
        <f t="shared" ref="G108:K108" si="37">G103+G106+G107+G105+G100</f>
        <v>1</v>
      </c>
      <c r="H108" s="24">
        <f t="shared" si="37"/>
        <v>0</v>
      </c>
      <c r="I108" s="24">
        <f t="shared" si="37"/>
        <v>0</v>
      </c>
      <c r="J108" s="24">
        <f t="shared" si="37"/>
        <v>2</v>
      </c>
      <c r="K108" s="24">
        <f t="shared" si="37"/>
        <v>0</v>
      </c>
      <c r="L108" s="24">
        <f>F108+G108+H108+I108+J108+K108</f>
        <v>3</v>
      </c>
      <c r="M108" s="24">
        <f>M103+M106+M107+M105+M100</f>
        <v>12</v>
      </c>
      <c r="N108" s="35">
        <f t="shared" si="36"/>
        <v>0.2</v>
      </c>
      <c r="O108" s="24">
        <f>O103+O106+O107+O105+O100</f>
        <v>0</v>
      </c>
      <c r="P108" s="24">
        <f>P103+P106+P107+P105+P100</f>
        <v>1</v>
      </c>
    </row>
    <row r="109" spans="1:17" x14ac:dyDescent="0.55000000000000004">
      <c r="A109" s="5" t="s">
        <v>149</v>
      </c>
      <c r="B109" s="13">
        <f t="shared" si="33"/>
        <v>7</v>
      </c>
      <c r="C109" s="14">
        <v>2</v>
      </c>
      <c r="D109" s="13">
        <v>5</v>
      </c>
      <c r="E109" s="9">
        <f t="shared" si="34"/>
        <v>0.7142857142857143</v>
      </c>
      <c r="F109" s="14">
        <v>0</v>
      </c>
      <c r="G109" s="14">
        <v>0</v>
      </c>
      <c r="H109" s="13">
        <v>0</v>
      </c>
      <c r="I109" s="13">
        <v>0</v>
      </c>
      <c r="J109" s="13">
        <v>2</v>
      </c>
      <c r="K109" s="13">
        <v>1</v>
      </c>
      <c r="L109" s="13">
        <f t="shared" si="35"/>
        <v>3</v>
      </c>
      <c r="M109" s="13">
        <v>3</v>
      </c>
      <c r="N109" s="9">
        <f t="shared" si="36"/>
        <v>0.5</v>
      </c>
      <c r="O109" s="13">
        <v>1</v>
      </c>
      <c r="P109" s="13">
        <v>0</v>
      </c>
    </row>
    <row r="110" spans="1:17" x14ac:dyDescent="0.55000000000000004">
      <c r="A110" s="17" t="s">
        <v>150</v>
      </c>
      <c r="B110" s="13">
        <f t="shared" si="33"/>
        <v>131</v>
      </c>
      <c r="C110" s="13">
        <v>31</v>
      </c>
      <c r="D110" s="13">
        <v>100</v>
      </c>
      <c r="E110" s="9">
        <f t="shared" si="34"/>
        <v>0.76335877862595425</v>
      </c>
      <c r="F110" s="13">
        <v>0</v>
      </c>
      <c r="G110" s="13">
        <v>14</v>
      </c>
      <c r="H110" s="13">
        <v>18</v>
      </c>
      <c r="I110" s="13">
        <v>2</v>
      </c>
      <c r="J110" s="13">
        <v>17</v>
      </c>
      <c r="K110" s="13">
        <v>4</v>
      </c>
      <c r="L110" s="13">
        <f t="shared" si="35"/>
        <v>55</v>
      </c>
      <c r="M110" s="13">
        <v>71</v>
      </c>
      <c r="N110" s="9">
        <f t="shared" si="36"/>
        <v>0.43650793650793651</v>
      </c>
      <c r="O110" s="13">
        <v>0</v>
      </c>
      <c r="P110" s="13">
        <v>5</v>
      </c>
    </row>
    <row r="111" spans="1:17" s="3" customFormat="1" x14ac:dyDescent="0.55000000000000004">
      <c r="A111" s="8" t="s">
        <v>151</v>
      </c>
      <c r="B111" s="19">
        <f>C111+D111</f>
        <v>0</v>
      </c>
      <c r="C111" s="20">
        <v>0</v>
      </c>
      <c r="D111" s="19">
        <v>0</v>
      </c>
      <c r="E111" s="9">
        <v>0</v>
      </c>
      <c r="F111" s="20">
        <v>0</v>
      </c>
      <c r="G111" s="20">
        <v>0</v>
      </c>
      <c r="H111" s="19">
        <v>0</v>
      </c>
      <c r="I111" s="19">
        <v>0</v>
      </c>
      <c r="J111" s="19">
        <v>0</v>
      </c>
      <c r="K111" s="19">
        <v>0</v>
      </c>
      <c r="L111" s="13">
        <f t="shared" si="35"/>
        <v>0</v>
      </c>
      <c r="M111" s="19">
        <v>0</v>
      </c>
      <c r="N111" s="9">
        <v>0</v>
      </c>
      <c r="O111" s="19">
        <v>0</v>
      </c>
      <c r="P111" s="19">
        <v>0</v>
      </c>
    </row>
    <row r="112" spans="1:17" s="3" customFormat="1" x14ac:dyDescent="0.55000000000000004">
      <c r="A112" s="8" t="s">
        <v>152</v>
      </c>
      <c r="B112" s="19">
        <f t="shared" ref="B112:B122" si="38">C112+D112</f>
        <v>30</v>
      </c>
      <c r="C112" s="20">
        <v>5</v>
      </c>
      <c r="D112" s="19">
        <v>25</v>
      </c>
      <c r="E112" s="9">
        <f t="shared" si="34"/>
        <v>0.83333333333333337</v>
      </c>
      <c r="F112" s="20">
        <v>0</v>
      </c>
      <c r="G112" s="20">
        <v>2</v>
      </c>
      <c r="H112" s="19">
        <v>4</v>
      </c>
      <c r="I112" s="19">
        <v>1</v>
      </c>
      <c r="J112" s="19">
        <v>3</v>
      </c>
      <c r="K112" s="19">
        <v>4</v>
      </c>
      <c r="L112" s="13">
        <f t="shared" si="35"/>
        <v>14</v>
      </c>
      <c r="M112" s="19">
        <v>16</v>
      </c>
      <c r="N112" s="9">
        <f t="shared" si="36"/>
        <v>0.46666666666666667</v>
      </c>
      <c r="O112" s="19">
        <v>0</v>
      </c>
      <c r="P112" s="19">
        <v>0</v>
      </c>
    </row>
    <row r="113" spans="1:16" s="3" customFormat="1" x14ac:dyDescent="0.55000000000000004">
      <c r="A113" s="8" t="s">
        <v>268</v>
      </c>
      <c r="B113" s="19">
        <f t="shared" si="38"/>
        <v>26</v>
      </c>
      <c r="C113" s="20">
        <v>2</v>
      </c>
      <c r="D113" s="19">
        <v>24</v>
      </c>
      <c r="E113" s="9">
        <f t="shared" si="34"/>
        <v>0.92307692307692313</v>
      </c>
      <c r="F113" s="20">
        <v>0</v>
      </c>
      <c r="G113" s="20">
        <v>0</v>
      </c>
      <c r="H113" s="19">
        <v>7</v>
      </c>
      <c r="I113" s="19">
        <v>1</v>
      </c>
      <c r="J113" s="19">
        <v>3</v>
      </c>
      <c r="K113" s="19">
        <v>2</v>
      </c>
      <c r="L113" s="13">
        <f t="shared" si="35"/>
        <v>13</v>
      </c>
      <c r="M113" s="19">
        <v>13</v>
      </c>
      <c r="N113" s="9">
        <f t="shared" si="36"/>
        <v>0.5</v>
      </c>
      <c r="O113" s="19">
        <v>0</v>
      </c>
      <c r="P113" s="19">
        <v>0</v>
      </c>
    </row>
    <row r="114" spans="1:16" s="3" customFormat="1" x14ac:dyDescent="0.55000000000000004">
      <c r="A114" s="8" t="s">
        <v>269</v>
      </c>
      <c r="B114" s="19">
        <f t="shared" si="38"/>
        <v>0</v>
      </c>
      <c r="C114" s="20">
        <v>0</v>
      </c>
      <c r="D114" s="19">
        <v>0</v>
      </c>
      <c r="E114" s="9">
        <v>0</v>
      </c>
      <c r="F114" s="20">
        <v>0</v>
      </c>
      <c r="G114" s="20">
        <v>0</v>
      </c>
      <c r="H114" s="19">
        <v>0</v>
      </c>
      <c r="I114" s="19">
        <v>0</v>
      </c>
      <c r="J114" s="19">
        <v>0</v>
      </c>
      <c r="K114" s="19">
        <v>0</v>
      </c>
      <c r="L114" s="13">
        <f t="shared" si="35"/>
        <v>0</v>
      </c>
      <c r="M114" s="19">
        <v>0</v>
      </c>
      <c r="N114" s="9">
        <v>0</v>
      </c>
      <c r="O114" s="19">
        <v>0</v>
      </c>
      <c r="P114" s="19">
        <v>0</v>
      </c>
    </row>
    <row r="115" spans="1:16" s="3" customFormat="1" ht="28.5" customHeight="1" x14ac:dyDescent="0.55000000000000004">
      <c r="A115" s="30" t="s">
        <v>154</v>
      </c>
      <c r="B115" s="19">
        <f t="shared" si="38"/>
        <v>23</v>
      </c>
      <c r="C115" s="20">
        <v>4</v>
      </c>
      <c r="D115" s="19">
        <v>19</v>
      </c>
      <c r="E115" s="9">
        <f t="shared" si="34"/>
        <v>0.82608695652173914</v>
      </c>
      <c r="F115" s="20">
        <v>0</v>
      </c>
      <c r="G115" s="20">
        <v>2</v>
      </c>
      <c r="H115" s="19">
        <v>3</v>
      </c>
      <c r="I115" s="19">
        <v>0</v>
      </c>
      <c r="J115" s="19">
        <v>2</v>
      </c>
      <c r="K115" s="19">
        <v>1</v>
      </c>
      <c r="L115" s="13">
        <f t="shared" si="35"/>
        <v>8</v>
      </c>
      <c r="M115" s="19">
        <v>15</v>
      </c>
      <c r="N115" s="9">
        <f t="shared" si="36"/>
        <v>0.34782608695652173</v>
      </c>
      <c r="O115" s="19">
        <v>0</v>
      </c>
      <c r="P115" s="19">
        <v>0</v>
      </c>
    </row>
    <row r="116" spans="1:16" s="3" customFormat="1" x14ac:dyDescent="0.55000000000000004">
      <c r="A116" s="8" t="s">
        <v>155</v>
      </c>
      <c r="B116" s="19">
        <f t="shared" si="38"/>
        <v>0</v>
      </c>
      <c r="C116" s="20">
        <v>0</v>
      </c>
      <c r="D116" s="19">
        <v>0</v>
      </c>
      <c r="E116" s="9">
        <v>0</v>
      </c>
      <c r="F116" s="20">
        <v>0</v>
      </c>
      <c r="G116" s="20">
        <v>0</v>
      </c>
      <c r="H116" s="19">
        <v>0</v>
      </c>
      <c r="I116" s="19">
        <v>0</v>
      </c>
      <c r="J116" s="19">
        <v>0</v>
      </c>
      <c r="K116" s="19">
        <v>0</v>
      </c>
      <c r="L116" s="13">
        <f t="shared" si="35"/>
        <v>0</v>
      </c>
      <c r="M116" s="19">
        <v>0</v>
      </c>
      <c r="N116" s="9">
        <v>0</v>
      </c>
      <c r="O116" s="19">
        <v>0</v>
      </c>
      <c r="P116" s="19">
        <v>0</v>
      </c>
    </row>
    <row r="117" spans="1:16" s="3" customFormat="1" x14ac:dyDescent="0.55000000000000004">
      <c r="A117" s="8" t="s">
        <v>156</v>
      </c>
      <c r="B117" s="19">
        <f t="shared" si="38"/>
        <v>0</v>
      </c>
      <c r="C117" s="20">
        <v>0</v>
      </c>
      <c r="D117" s="19">
        <v>0</v>
      </c>
      <c r="E117" s="9">
        <v>0</v>
      </c>
      <c r="F117" s="20">
        <v>0</v>
      </c>
      <c r="G117" s="20">
        <v>0</v>
      </c>
      <c r="H117" s="19">
        <v>0</v>
      </c>
      <c r="I117" s="19">
        <v>0</v>
      </c>
      <c r="J117" s="19">
        <v>0</v>
      </c>
      <c r="K117" s="19">
        <v>0</v>
      </c>
      <c r="L117" s="13">
        <f t="shared" si="35"/>
        <v>0</v>
      </c>
      <c r="M117" s="19">
        <v>0</v>
      </c>
      <c r="N117" s="9">
        <v>0</v>
      </c>
      <c r="O117" s="19">
        <v>0</v>
      </c>
      <c r="P117" s="19">
        <v>0</v>
      </c>
    </row>
    <row r="118" spans="1:16" s="3" customFormat="1" x14ac:dyDescent="0.55000000000000004">
      <c r="A118" s="8" t="s">
        <v>157</v>
      </c>
      <c r="B118" s="19">
        <f t="shared" si="38"/>
        <v>1</v>
      </c>
      <c r="C118" s="20">
        <v>0</v>
      </c>
      <c r="D118" s="19">
        <v>1</v>
      </c>
      <c r="E118" s="9">
        <v>0</v>
      </c>
      <c r="F118" s="20">
        <v>0</v>
      </c>
      <c r="G118" s="20">
        <v>0</v>
      </c>
      <c r="H118" s="19">
        <v>0</v>
      </c>
      <c r="I118" s="19">
        <v>0</v>
      </c>
      <c r="J118" s="19">
        <v>0</v>
      </c>
      <c r="K118" s="19">
        <v>0</v>
      </c>
      <c r="L118" s="13">
        <f t="shared" si="35"/>
        <v>0</v>
      </c>
      <c r="M118" s="19">
        <v>1</v>
      </c>
      <c r="N118" s="9">
        <v>0</v>
      </c>
      <c r="O118" s="19">
        <v>0</v>
      </c>
      <c r="P118" s="19">
        <v>0</v>
      </c>
    </row>
    <row r="119" spans="1:16" s="3" customFormat="1" x14ac:dyDescent="0.55000000000000004">
      <c r="A119" s="8" t="s">
        <v>158</v>
      </c>
      <c r="B119" s="19">
        <f t="shared" si="38"/>
        <v>0</v>
      </c>
      <c r="C119" s="20">
        <v>0</v>
      </c>
      <c r="D119" s="19">
        <v>0</v>
      </c>
      <c r="E119" s="9">
        <v>0</v>
      </c>
      <c r="F119" s="20">
        <v>0</v>
      </c>
      <c r="G119" s="20">
        <v>0</v>
      </c>
      <c r="H119" s="19">
        <v>0</v>
      </c>
      <c r="I119" s="19">
        <v>0</v>
      </c>
      <c r="J119" s="19">
        <v>0</v>
      </c>
      <c r="K119" s="19">
        <v>0</v>
      </c>
      <c r="L119" s="13">
        <f t="shared" si="35"/>
        <v>0</v>
      </c>
      <c r="M119" s="19">
        <v>0</v>
      </c>
      <c r="N119" s="9">
        <v>0</v>
      </c>
      <c r="O119" s="19">
        <v>0</v>
      </c>
      <c r="P119" s="19">
        <v>0</v>
      </c>
    </row>
    <row r="120" spans="1:16" s="3" customFormat="1" x14ac:dyDescent="0.55000000000000004">
      <c r="A120" s="8" t="s">
        <v>159</v>
      </c>
      <c r="B120" s="19">
        <f t="shared" si="38"/>
        <v>48</v>
      </c>
      <c r="C120" s="20">
        <v>12</v>
      </c>
      <c r="D120" s="19">
        <v>36</v>
      </c>
      <c r="E120" s="9">
        <f t="shared" si="34"/>
        <v>0.75</v>
      </c>
      <c r="F120" s="20">
        <v>0</v>
      </c>
      <c r="G120" s="20">
        <v>2</v>
      </c>
      <c r="H120" s="19">
        <v>11</v>
      </c>
      <c r="I120" s="19">
        <v>1</v>
      </c>
      <c r="J120" s="19">
        <v>2</v>
      </c>
      <c r="K120" s="19">
        <v>5</v>
      </c>
      <c r="L120" s="13">
        <f t="shared" si="35"/>
        <v>21</v>
      </c>
      <c r="M120" s="19">
        <v>27</v>
      </c>
      <c r="N120" s="9">
        <f t="shared" si="36"/>
        <v>0.4375</v>
      </c>
      <c r="O120" s="19">
        <v>0</v>
      </c>
      <c r="P120" s="19">
        <v>0</v>
      </c>
    </row>
    <row r="121" spans="1:16" s="3" customFormat="1" x14ac:dyDescent="0.55000000000000004">
      <c r="A121" s="8" t="s">
        <v>160</v>
      </c>
      <c r="B121" s="19">
        <f t="shared" si="38"/>
        <v>0</v>
      </c>
      <c r="C121" s="20">
        <v>0</v>
      </c>
      <c r="D121" s="19">
        <v>0</v>
      </c>
      <c r="E121" s="9">
        <v>0</v>
      </c>
      <c r="F121" s="20">
        <v>0</v>
      </c>
      <c r="G121" s="20">
        <v>0</v>
      </c>
      <c r="H121" s="19">
        <v>0</v>
      </c>
      <c r="I121" s="19">
        <v>0</v>
      </c>
      <c r="J121" s="19">
        <v>0</v>
      </c>
      <c r="K121" s="19">
        <v>0</v>
      </c>
      <c r="L121" s="13">
        <f t="shared" si="35"/>
        <v>0</v>
      </c>
      <c r="M121" s="19">
        <v>0</v>
      </c>
      <c r="N121" s="9">
        <v>0</v>
      </c>
      <c r="O121" s="19">
        <v>0</v>
      </c>
      <c r="P121" s="19">
        <v>0</v>
      </c>
    </row>
    <row r="122" spans="1:16" x14ac:dyDescent="0.55000000000000004">
      <c r="A122" s="5" t="s">
        <v>161</v>
      </c>
      <c r="B122" s="13">
        <f t="shared" si="38"/>
        <v>3</v>
      </c>
      <c r="C122" s="14">
        <v>0</v>
      </c>
      <c r="D122" s="13">
        <v>3</v>
      </c>
      <c r="E122" s="9">
        <f t="shared" si="34"/>
        <v>1</v>
      </c>
      <c r="F122" s="14">
        <v>0</v>
      </c>
      <c r="G122" s="14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f t="shared" si="35"/>
        <v>2</v>
      </c>
      <c r="M122" s="13">
        <v>1</v>
      </c>
      <c r="N122" s="9">
        <f t="shared" si="36"/>
        <v>0.66666666666666663</v>
      </c>
      <c r="O122" s="13">
        <v>0</v>
      </c>
      <c r="P122" s="13">
        <v>0</v>
      </c>
    </row>
    <row r="123" spans="1:16" x14ac:dyDescent="0.55000000000000004">
      <c r="A123" s="5" t="s">
        <v>165</v>
      </c>
      <c r="B123" s="13">
        <f>C123+D123</f>
        <v>28</v>
      </c>
      <c r="C123" s="14">
        <v>5</v>
      </c>
      <c r="D123" s="13">
        <v>23</v>
      </c>
      <c r="E123" s="9">
        <f t="shared" si="34"/>
        <v>0.8214285714285714</v>
      </c>
      <c r="F123" s="14">
        <v>0</v>
      </c>
      <c r="G123" s="14">
        <v>2</v>
      </c>
      <c r="H123" s="13">
        <v>1</v>
      </c>
      <c r="I123" s="13">
        <v>0</v>
      </c>
      <c r="J123" s="13">
        <v>1</v>
      </c>
      <c r="K123" s="13">
        <v>0</v>
      </c>
      <c r="L123" s="13">
        <f t="shared" si="35"/>
        <v>4</v>
      </c>
      <c r="M123" s="13">
        <v>21</v>
      </c>
      <c r="N123" s="9">
        <f t="shared" si="36"/>
        <v>0.16</v>
      </c>
      <c r="O123" s="13">
        <v>2</v>
      </c>
      <c r="P123" s="13">
        <v>1</v>
      </c>
    </row>
    <row r="124" spans="1:16" x14ac:dyDescent="0.55000000000000004">
      <c r="A124" s="5" t="s">
        <v>171</v>
      </c>
      <c r="B124" s="13">
        <f t="shared" ref="B124:B147" si="39">C124+D124</f>
        <v>32</v>
      </c>
      <c r="C124" s="14">
        <v>5</v>
      </c>
      <c r="D124" s="13">
        <v>27</v>
      </c>
      <c r="E124" s="9">
        <f t="shared" si="34"/>
        <v>0.84375</v>
      </c>
      <c r="F124" s="14">
        <v>0</v>
      </c>
      <c r="G124" s="14">
        <v>1</v>
      </c>
      <c r="H124" s="13">
        <v>2</v>
      </c>
      <c r="I124" s="13">
        <v>0</v>
      </c>
      <c r="J124" s="13">
        <v>1</v>
      </c>
      <c r="K124" s="13">
        <v>0</v>
      </c>
      <c r="L124" s="13">
        <f t="shared" si="35"/>
        <v>4</v>
      </c>
      <c r="M124" s="13">
        <v>25</v>
      </c>
      <c r="N124" s="9">
        <f t="shared" si="36"/>
        <v>0.13793103448275862</v>
      </c>
      <c r="O124" s="13">
        <v>0</v>
      </c>
      <c r="P124" s="13">
        <v>3</v>
      </c>
    </row>
    <row r="125" spans="1:16" x14ac:dyDescent="0.55000000000000004">
      <c r="A125" s="5" t="s">
        <v>131</v>
      </c>
      <c r="B125" s="13">
        <f t="shared" si="39"/>
        <v>9</v>
      </c>
      <c r="C125" s="14">
        <v>0</v>
      </c>
      <c r="D125" s="13">
        <v>9</v>
      </c>
      <c r="E125" s="9">
        <f t="shared" si="34"/>
        <v>1</v>
      </c>
      <c r="F125" s="14">
        <v>0</v>
      </c>
      <c r="G125" s="14">
        <v>1</v>
      </c>
      <c r="H125" s="13">
        <v>2</v>
      </c>
      <c r="I125" s="13">
        <v>0</v>
      </c>
      <c r="J125" s="13">
        <v>0</v>
      </c>
      <c r="K125" s="13">
        <v>0</v>
      </c>
      <c r="L125" s="13">
        <f t="shared" si="35"/>
        <v>3</v>
      </c>
      <c r="M125" s="13">
        <v>5</v>
      </c>
      <c r="N125" s="9">
        <f t="shared" si="36"/>
        <v>0.375</v>
      </c>
      <c r="O125" s="13">
        <v>1</v>
      </c>
      <c r="P125" s="13">
        <v>0</v>
      </c>
    </row>
    <row r="126" spans="1:16" x14ac:dyDescent="0.55000000000000004">
      <c r="A126" s="17" t="s">
        <v>174</v>
      </c>
      <c r="B126" s="13">
        <f t="shared" si="39"/>
        <v>16</v>
      </c>
      <c r="C126" s="13">
        <v>4</v>
      </c>
      <c r="D126" s="13">
        <v>12</v>
      </c>
      <c r="E126" s="9">
        <f t="shared" si="34"/>
        <v>0.75</v>
      </c>
      <c r="F126" s="13">
        <v>0</v>
      </c>
      <c r="G126" s="13">
        <v>0</v>
      </c>
      <c r="H126" s="13">
        <v>1</v>
      </c>
      <c r="I126" s="13">
        <v>0</v>
      </c>
      <c r="J126" s="13">
        <v>0</v>
      </c>
      <c r="K126" s="13">
        <v>0</v>
      </c>
      <c r="L126" s="13">
        <f t="shared" si="35"/>
        <v>1</v>
      </c>
      <c r="M126" s="13">
        <v>14</v>
      </c>
      <c r="N126" s="9">
        <f t="shared" si="36"/>
        <v>6.6666666666666666E-2</v>
      </c>
      <c r="O126" s="13">
        <v>1</v>
      </c>
      <c r="P126" s="13">
        <v>0</v>
      </c>
    </row>
    <row r="127" spans="1:16" x14ac:dyDescent="0.55000000000000004">
      <c r="A127" s="8" t="s">
        <v>175</v>
      </c>
      <c r="B127" s="19">
        <f t="shared" si="39"/>
        <v>5</v>
      </c>
      <c r="C127" s="20">
        <v>0</v>
      </c>
      <c r="D127" s="19">
        <v>5</v>
      </c>
      <c r="E127" s="9">
        <f t="shared" si="34"/>
        <v>1</v>
      </c>
      <c r="F127" s="20">
        <v>0</v>
      </c>
      <c r="G127" s="20">
        <v>0</v>
      </c>
      <c r="H127" s="19">
        <v>1</v>
      </c>
      <c r="I127" s="19">
        <v>0</v>
      </c>
      <c r="J127" s="19">
        <v>1</v>
      </c>
      <c r="K127" s="19">
        <v>0</v>
      </c>
      <c r="L127" s="13">
        <f t="shared" si="35"/>
        <v>2</v>
      </c>
      <c r="M127" s="19">
        <v>3</v>
      </c>
      <c r="N127" s="9">
        <f t="shared" si="36"/>
        <v>0.4</v>
      </c>
      <c r="O127" s="19">
        <v>0</v>
      </c>
      <c r="P127" s="19">
        <v>0</v>
      </c>
    </row>
    <row r="128" spans="1:16" x14ac:dyDescent="0.55000000000000004">
      <c r="A128" s="8" t="s">
        <v>44</v>
      </c>
      <c r="B128" s="19">
        <f t="shared" si="39"/>
        <v>39</v>
      </c>
      <c r="C128" s="20">
        <v>16</v>
      </c>
      <c r="D128" s="19">
        <v>23</v>
      </c>
      <c r="E128" s="9">
        <f t="shared" si="34"/>
        <v>0.58974358974358976</v>
      </c>
      <c r="F128" s="20">
        <v>0</v>
      </c>
      <c r="G128" s="20">
        <v>3</v>
      </c>
      <c r="H128" s="19">
        <v>2</v>
      </c>
      <c r="I128" s="19">
        <v>0</v>
      </c>
      <c r="J128" s="19">
        <v>1</v>
      </c>
      <c r="K128" s="19">
        <v>0</v>
      </c>
      <c r="L128" s="13">
        <f t="shared" si="35"/>
        <v>6</v>
      </c>
      <c r="M128" s="19">
        <v>32</v>
      </c>
      <c r="N128" s="9">
        <v>0</v>
      </c>
      <c r="O128" s="19">
        <v>1</v>
      </c>
      <c r="P128" s="19">
        <v>0</v>
      </c>
    </row>
    <row r="129" spans="1:16" s="3" customFormat="1" x14ac:dyDescent="0.55000000000000004">
      <c r="A129" s="8" t="s">
        <v>295</v>
      </c>
      <c r="B129" s="19">
        <f>C129+D129</f>
        <v>9</v>
      </c>
      <c r="C129" s="20">
        <v>6</v>
      </c>
      <c r="D129" s="19">
        <v>3</v>
      </c>
      <c r="E129" s="9">
        <f>D129/B129</f>
        <v>0.33333333333333331</v>
      </c>
      <c r="F129" s="20">
        <v>0</v>
      </c>
      <c r="G129" s="20">
        <v>0</v>
      </c>
      <c r="H129" s="19">
        <v>1</v>
      </c>
      <c r="I129" s="19">
        <v>0</v>
      </c>
      <c r="J129" s="19">
        <v>0</v>
      </c>
      <c r="K129" s="19">
        <v>0</v>
      </c>
      <c r="L129" s="13">
        <f>F129+G129+H129+I129+J129+K129</f>
        <v>1</v>
      </c>
      <c r="M129" s="19">
        <v>8</v>
      </c>
      <c r="N129" s="9">
        <f>L129/(L129+M129)</f>
        <v>0.1111111111111111</v>
      </c>
      <c r="O129" s="19">
        <v>0</v>
      </c>
      <c r="P129" s="19">
        <v>0</v>
      </c>
    </row>
    <row r="130" spans="1:16" x14ac:dyDescent="0.55000000000000004">
      <c r="A130" s="8" t="s">
        <v>176</v>
      </c>
      <c r="B130" s="19">
        <f t="shared" ref="B130:B132" si="40">C130+D130</f>
        <v>0</v>
      </c>
      <c r="C130" s="20">
        <v>0</v>
      </c>
      <c r="D130" s="19">
        <v>0</v>
      </c>
      <c r="E130" s="9">
        <v>0</v>
      </c>
      <c r="F130" s="20">
        <v>0</v>
      </c>
      <c r="G130" s="20">
        <v>0</v>
      </c>
      <c r="H130" s="19">
        <v>0</v>
      </c>
      <c r="I130" s="19">
        <v>0</v>
      </c>
      <c r="J130" s="19">
        <v>0</v>
      </c>
      <c r="K130" s="19">
        <v>0</v>
      </c>
      <c r="L130" s="13">
        <f t="shared" si="35"/>
        <v>0</v>
      </c>
      <c r="M130" s="19">
        <v>0</v>
      </c>
      <c r="N130" s="9">
        <v>0</v>
      </c>
      <c r="O130" s="19">
        <v>0</v>
      </c>
      <c r="P130" s="19">
        <v>0</v>
      </c>
    </row>
    <row r="131" spans="1:16" x14ac:dyDescent="0.55000000000000004">
      <c r="A131" s="8" t="s">
        <v>177</v>
      </c>
      <c r="B131" s="19">
        <f t="shared" si="40"/>
        <v>16</v>
      </c>
      <c r="C131" s="20">
        <v>5</v>
      </c>
      <c r="D131" s="19">
        <v>11</v>
      </c>
      <c r="E131" s="9">
        <f t="shared" si="34"/>
        <v>0.6875</v>
      </c>
      <c r="F131" s="20">
        <v>0</v>
      </c>
      <c r="G131" s="20">
        <v>0</v>
      </c>
      <c r="H131" s="19">
        <v>0</v>
      </c>
      <c r="I131" s="19">
        <v>0</v>
      </c>
      <c r="J131" s="19">
        <v>1</v>
      </c>
      <c r="K131" s="19">
        <v>0</v>
      </c>
      <c r="L131" s="13">
        <f t="shared" si="35"/>
        <v>1</v>
      </c>
      <c r="M131" s="19">
        <v>14</v>
      </c>
      <c r="N131" s="9">
        <f t="shared" si="36"/>
        <v>6.6666666666666666E-2</v>
      </c>
      <c r="O131" s="19">
        <v>0</v>
      </c>
      <c r="P131" s="19">
        <v>1</v>
      </c>
    </row>
    <row r="132" spans="1:16" x14ac:dyDescent="0.55000000000000004">
      <c r="A132" s="8" t="s">
        <v>178</v>
      </c>
      <c r="B132" s="19">
        <f t="shared" si="40"/>
        <v>3</v>
      </c>
      <c r="C132" s="20">
        <v>0</v>
      </c>
      <c r="D132" s="19">
        <v>3</v>
      </c>
      <c r="E132" s="9">
        <v>0</v>
      </c>
      <c r="F132" s="20">
        <v>0</v>
      </c>
      <c r="G132" s="20">
        <v>0</v>
      </c>
      <c r="H132" s="19">
        <v>0</v>
      </c>
      <c r="I132" s="19">
        <v>0</v>
      </c>
      <c r="J132" s="19">
        <v>0</v>
      </c>
      <c r="K132" s="19">
        <v>0</v>
      </c>
      <c r="L132" s="13">
        <f t="shared" si="35"/>
        <v>0</v>
      </c>
      <c r="M132" s="19">
        <v>3</v>
      </c>
      <c r="N132" s="9">
        <v>0</v>
      </c>
      <c r="O132" s="19">
        <v>0</v>
      </c>
      <c r="P132" s="19">
        <v>0</v>
      </c>
    </row>
    <row r="133" spans="1:16" s="2" customFormat="1" x14ac:dyDescent="0.55000000000000004">
      <c r="A133" s="46" t="s">
        <v>46</v>
      </c>
      <c r="B133" s="24">
        <f>C133+D133</f>
        <v>226</v>
      </c>
      <c r="C133" s="24">
        <f>C109+C110+C122+C123+C124+C125+C126</f>
        <v>47</v>
      </c>
      <c r="D133" s="24">
        <f>D109+D110+D122+D123+D124+D125+D126</f>
        <v>179</v>
      </c>
      <c r="E133" s="35">
        <f t="shared" si="34"/>
        <v>0.79203539823008851</v>
      </c>
      <c r="F133" s="24">
        <f t="shared" ref="F133:K133" si="41">F109+F110+F122+F123+F124+F125+F126</f>
        <v>0</v>
      </c>
      <c r="G133" s="24">
        <f t="shared" si="41"/>
        <v>19</v>
      </c>
      <c r="H133" s="24">
        <f t="shared" si="41"/>
        <v>25</v>
      </c>
      <c r="I133" s="24">
        <f t="shared" si="41"/>
        <v>2</v>
      </c>
      <c r="J133" s="24">
        <f t="shared" si="41"/>
        <v>21</v>
      </c>
      <c r="K133" s="24">
        <f t="shared" si="41"/>
        <v>5</v>
      </c>
      <c r="L133" s="24">
        <f t="shared" si="35"/>
        <v>72</v>
      </c>
      <c r="M133" s="24">
        <f>M109+M110+M122+M123+M124+M125+M126</f>
        <v>140</v>
      </c>
      <c r="N133" s="35">
        <f t="shared" si="36"/>
        <v>0.33962264150943394</v>
      </c>
      <c r="O133" s="24">
        <f>O109+O110+O122+O123+O124+O125+O126</f>
        <v>5</v>
      </c>
      <c r="P133" s="24">
        <f>P109+P110+P122+P123+P124+P125+P126</f>
        <v>9</v>
      </c>
    </row>
    <row r="134" spans="1:16" x14ac:dyDescent="0.55000000000000004">
      <c r="A134" s="5" t="s">
        <v>184</v>
      </c>
      <c r="B134" s="13">
        <f t="shared" si="39"/>
        <v>1</v>
      </c>
      <c r="C134" s="13">
        <v>1</v>
      </c>
      <c r="D134" s="13">
        <v>0</v>
      </c>
      <c r="E134" s="9">
        <v>0</v>
      </c>
      <c r="F134" s="13">
        <v>0</v>
      </c>
      <c r="G134" s="13">
        <v>1</v>
      </c>
      <c r="H134" s="13">
        <v>0</v>
      </c>
      <c r="I134" s="13">
        <v>0</v>
      </c>
      <c r="J134" s="13">
        <v>0</v>
      </c>
      <c r="K134" s="13">
        <v>0</v>
      </c>
      <c r="L134" s="13">
        <f t="shared" si="35"/>
        <v>1</v>
      </c>
      <c r="M134" s="13">
        <v>0</v>
      </c>
      <c r="N134" s="9">
        <v>0</v>
      </c>
      <c r="O134" s="13">
        <v>0</v>
      </c>
      <c r="P134" s="13">
        <v>0</v>
      </c>
    </row>
    <row r="135" spans="1:16" s="3" customFormat="1" x14ac:dyDescent="0.55000000000000004">
      <c r="A135" s="8" t="s">
        <v>185</v>
      </c>
      <c r="B135" s="19">
        <f t="shared" si="39"/>
        <v>16</v>
      </c>
      <c r="C135" s="20">
        <v>1</v>
      </c>
      <c r="D135" s="19">
        <v>15</v>
      </c>
      <c r="E135" s="9">
        <v>0</v>
      </c>
      <c r="F135" s="20">
        <v>0</v>
      </c>
      <c r="G135" s="20">
        <v>0</v>
      </c>
      <c r="H135" s="19">
        <v>0</v>
      </c>
      <c r="I135" s="19">
        <v>0</v>
      </c>
      <c r="J135" s="19">
        <v>0</v>
      </c>
      <c r="K135" s="19">
        <v>0</v>
      </c>
      <c r="L135" s="13">
        <f t="shared" si="35"/>
        <v>0</v>
      </c>
      <c r="M135" s="19">
        <v>13</v>
      </c>
      <c r="N135" s="9">
        <v>0</v>
      </c>
      <c r="O135" s="19">
        <v>2</v>
      </c>
      <c r="P135" s="19">
        <v>1</v>
      </c>
    </row>
    <row r="136" spans="1:16" x14ac:dyDescent="0.55000000000000004">
      <c r="A136" s="5" t="s">
        <v>186</v>
      </c>
      <c r="B136" s="13">
        <f t="shared" si="39"/>
        <v>26</v>
      </c>
      <c r="C136" s="14">
        <v>10</v>
      </c>
      <c r="D136" s="13">
        <v>16</v>
      </c>
      <c r="E136" s="9">
        <f t="shared" si="34"/>
        <v>0.61538461538461542</v>
      </c>
      <c r="F136" s="14">
        <v>0</v>
      </c>
      <c r="G136" s="14">
        <v>0</v>
      </c>
      <c r="H136" s="13">
        <v>6</v>
      </c>
      <c r="I136" s="13">
        <v>2</v>
      </c>
      <c r="J136" s="13">
        <v>2</v>
      </c>
      <c r="K136" s="13">
        <v>0</v>
      </c>
      <c r="L136" s="13">
        <f t="shared" si="35"/>
        <v>10</v>
      </c>
      <c r="M136" s="13">
        <v>14</v>
      </c>
      <c r="N136" s="9">
        <f t="shared" si="36"/>
        <v>0.41666666666666669</v>
      </c>
      <c r="O136" s="13">
        <v>1</v>
      </c>
      <c r="P136" s="13">
        <v>1</v>
      </c>
    </row>
    <row r="137" spans="1:16" x14ac:dyDescent="0.55000000000000004">
      <c r="A137" s="5" t="s">
        <v>187</v>
      </c>
      <c r="B137" s="13">
        <f t="shared" si="39"/>
        <v>9</v>
      </c>
      <c r="C137" s="14">
        <v>2</v>
      </c>
      <c r="D137" s="13">
        <v>7</v>
      </c>
      <c r="E137" s="9">
        <f t="shared" si="34"/>
        <v>0.77777777777777779</v>
      </c>
      <c r="F137" s="14">
        <v>0</v>
      </c>
      <c r="G137" s="14">
        <v>0</v>
      </c>
      <c r="H137" s="13">
        <v>0</v>
      </c>
      <c r="I137" s="13">
        <v>0</v>
      </c>
      <c r="J137" s="13">
        <v>1</v>
      </c>
      <c r="K137" s="13">
        <v>0</v>
      </c>
      <c r="L137" s="13">
        <f t="shared" si="35"/>
        <v>1</v>
      </c>
      <c r="M137" s="13">
        <v>8</v>
      </c>
      <c r="N137" s="9">
        <f t="shared" si="36"/>
        <v>0.1111111111111111</v>
      </c>
      <c r="O137" s="13">
        <v>0</v>
      </c>
      <c r="P137" s="13">
        <v>0</v>
      </c>
    </row>
    <row r="138" spans="1:16" s="2" customFormat="1" x14ac:dyDescent="0.55000000000000004">
      <c r="A138" s="46" t="s">
        <v>188</v>
      </c>
      <c r="B138" s="24">
        <f t="shared" si="39"/>
        <v>36</v>
      </c>
      <c r="C138" s="24">
        <f>C134+C136+C137</f>
        <v>13</v>
      </c>
      <c r="D138" s="24">
        <f>D134+D136+D137</f>
        <v>23</v>
      </c>
      <c r="E138" s="35">
        <f t="shared" si="34"/>
        <v>0.63888888888888884</v>
      </c>
      <c r="F138" s="24">
        <f t="shared" ref="F138:M138" si="42">F134+F136+F137</f>
        <v>0</v>
      </c>
      <c r="G138" s="24">
        <f t="shared" si="42"/>
        <v>1</v>
      </c>
      <c r="H138" s="24">
        <f t="shared" si="42"/>
        <v>6</v>
      </c>
      <c r="I138" s="24">
        <f t="shared" si="42"/>
        <v>2</v>
      </c>
      <c r="J138" s="24">
        <f t="shared" si="42"/>
        <v>3</v>
      </c>
      <c r="K138" s="24">
        <f t="shared" si="42"/>
        <v>0</v>
      </c>
      <c r="L138" s="24">
        <f t="shared" si="35"/>
        <v>12</v>
      </c>
      <c r="M138" s="24">
        <f t="shared" si="42"/>
        <v>22</v>
      </c>
      <c r="N138" s="35">
        <f t="shared" si="36"/>
        <v>0.35294117647058826</v>
      </c>
      <c r="O138" s="24">
        <f>O134+O136+O137</f>
        <v>1</v>
      </c>
      <c r="P138" s="24">
        <f>P134+P136+P137</f>
        <v>1</v>
      </c>
    </row>
    <row r="139" spans="1:16" x14ac:dyDescent="0.55000000000000004">
      <c r="A139" s="5" t="s">
        <v>194</v>
      </c>
      <c r="B139" s="13">
        <f t="shared" si="39"/>
        <v>1</v>
      </c>
      <c r="C139" s="14">
        <v>0</v>
      </c>
      <c r="D139" s="13">
        <v>1</v>
      </c>
      <c r="E139" s="9">
        <f t="shared" si="34"/>
        <v>1</v>
      </c>
      <c r="F139" s="14">
        <v>0</v>
      </c>
      <c r="G139" s="14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f t="shared" si="35"/>
        <v>0</v>
      </c>
      <c r="M139" s="13">
        <v>1</v>
      </c>
      <c r="N139" s="9">
        <f t="shared" si="36"/>
        <v>0</v>
      </c>
      <c r="O139" s="13">
        <v>0</v>
      </c>
      <c r="P139" s="13">
        <v>0</v>
      </c>
    </row>
    <row r="140" spans="1:16" x14ac:dyDescent="0.55000000000000004">
      <c r="A140" s="10" t="s">
        <v>197</v>
      </c>
      <c r="B140" s="13">
        <f t="shared" si="39"/>
        <v>1</v>
      </c>
      <c r="C140" s="14">
        <v>0</v>
      </c>
      <c r="D140" s="13">
        <v>1</v>
      </c>
      <c r="E140" s="9">
        <v>0</v>
      </c>
      <c r="F140" s="14">
        <v>0</v>
      </c>
      <c r="G140" s="14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f t="shared" si="35"/>
        <v>0</v>
      </c>
      <c r="M140" s="13">
        <v>1</v>
      </c>
      <c r="N140" s="9">
        <v>0</v>
      </c>
      <c r="O140" s="13">
        <v>0</v>
      </c>
      <c r="P140" s="13">
        <v>0</v>
      </c>
    </row>
    <row r="141" spans="1:16" x14ac:dyDescent="0.55000000000000004">
      <c r="A141" s="1" t="s">
        <v>198</v>
      </c>
      <c r="B141" s="13">
        <f t="shared" si="39"/>
        <v>2</v>
      </c>
      <c r="C141" s="14">
        <v>2</v>
      </c>
      <c r="D141" s="13">
        <v>0</v>
      </c>
      <c r="E141" s="9">
        <f t="shared" si="34"/>
        <v>0</v>
      </c>
      <c r="F141" s="14">
        <v>0</v>
      </c>
      <c r="G141" s="14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f t="shared" si="35"/>
        <v>0</v>
      </c>
      <c r="M141" s="13">
        <v>2</v>
      </c>
      <c r="N141" s="9">
        <f t="shared" ref="N141:N148" si="43">L141/(L141+M141)</f>
        <v>0</v>
      </c>
      <c r="O141" s="13">
        <v>0</v>
      </c>
      <c r="P141" s="13">
        <v>0</v>
      </c>
    </row>
    <row r="142" spans="1:16" x14ac:dyDescent="0.55000000000000004">
      <c r="A142" s="5" t="s">
        <v>238</v>
      </c>
      <c r="B142" s="13">
        <f t="shared" si="39"/>
        <v>1</v>
      </c>
      <c r="C142" s="14">
        <v>0</v>
      </c>
      <c r="D142" s="13">
        <v>1</v>
      </c>
      <c r="E142" s="9">
        <f t="shared" si="34"/>
        <v>1</v>
      </c>
      <c r="F142" s="14">
        <v>0</v>
      </c>
      <c r="G142" s="14">
        <v>0</v>
      </c>
      <c r="H142" s="13">
        <v>0</v>
      </c>
      <c r="I142" s="13">
        <v>0</v>
      </c>
      <c r="J142" s="13">
        <v>1</v>
      </c>
      <c r="K142" s="13">
        <v>0</v>
      </c>
      <c r="L142" s="13">
        <f t="shared" si="35"/>
        <v>1</v>
      </c>
      <c r="M142" s="13">
        <v>0</v>
      </c>
      <c r="N142" s="9">
        <f t="shared" si="43"/>
        <v>1</v>
      </c>
      <c r="O142" s="13">
        <v>0</v>
      </c>
      <c r="P142" s="13">
        <v>0</v>
      </c>
    </row>
    <row r="143" spans="1:16" x14ac:dyDescent="0.55000000000000004">
      <c r="A143" s="1" t="s">
        <v>204</v>
      </c>
      <c r="B143" s="13">
        <f t="shared" si="39"/>
        <v>1</v>
      </c>
      <c r="C143" s="14">
        <v>0</v>
      </c>
      <c r="D143" s="13">
        <v>1</v>
      </c>
      <c r="E143" s="9">
        <f t="shared" si="34"/>
        <v>1</v>
      </c>
      <c r="F143" s="14">
        <v>0</v>
      </c>
      <c r="G143" s="14">
        <v>0</v>
      </c>
      <c r="H143" s="13">
        <v>1</v>
      </c>
      <c r="I143" s="13">
        <v>0</v>
      </c>
      <c r="J143" s="13">
        <v>0</v>
      </c>
      <c r="K143" s="13">
        <v>0</v>
      </c>
      <c r="L143" s="13">
        <f t="shared" si="35"/>
        <v>1</v>
      </c>
      <c r="M143" s="13">
        <v>0</v>
      </c>
      <c r="N143" s="9">
        <f t="shared" si="43"/>
        <v>1</v>
      </c>
      <c r="O143" s="13">
        <v>0</v>
      </c>
      <c r="P143" s="13">
        <v>0</v>
      </c>
    </row>
    <row r="144" spans="1:16" x14ac:dyDescent="0.55000000000000004">
      <c r="A144" s="1" t="s">
        <v>205</v>
      </c>
      <c r="B144" s="13">
        <f>C144+D144</f>
        <v>1</v>
      </c>
      <c r="C144" s="14">
        <v>1</v>
      </c>
      <c r="D144" s="13">
        <v>0</v>
      </c>
      <c r="E144" s="9">
        <f t="shared" si="34"/>
        <v>0</v>
      </c>
      <c r="F144" s="14">
        <v>0</v>
      </c>
      <c r="G144" s="14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f t="shared" si="35"/>
        <v>0</v>
      </c>
      <c r="M144" s="13">
        <v>1</v>
      </c>
      <c r="N144" s="9">
        <f t="shared" si="43"/>
        <v>0</v>
      </c>
      <c r="O144" s="13">
        <v>0</v>
      </c>
      <c r="P144" s="13">
        <v>0</v>
      </c>
    </row>
    <row r="145" spans="1:17" x14ac:dyDescent="0.55000000000000004">
      <c r="A145" s="5" t="s">
        <v>301</v>
      </c>
      <c r="B145" s="13">
        <f t="shared" si="39"/>
        <v>0</v>
      </c>
      <c r="C145" s="14">
        <v>0</v>
      </c>
      <c r="D145" s="13">
        <v>0</v>
      </c>
      <c r="E145" s="9">
        <v>0</v>
      </c>
      <c r="F145" s="14">
        <v>0</v>
      </c>
      <c r="G145" s="14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f t="shared" si="35"/>
        <v>0</v>
      </c>
      <c r="M145" s="13">
        <v>0</v>
      </c>
      <c r="N145" s="9">
        <v>0</v>
      </c>
      <c r="O145" s="13">
        <v>0</v>
      </c>
      <c r="P145" s="13">
        <v>0</v>
      </c>
    </row>
    <row r="146" spans="1:17" x14ac:dyDescent="0.55000000000000004">
      <c r="A146" s="5" t="s">
        <v>207</v>
      </c>
      <c r="B146" s="13">
        <f>C146+D146</f>
        <v>0</v>
      </c>
      <c r="C146" s="14">
        <v>0</v>
      </c>
      <c r="D146" s="13">
        <v>0</v>
      </c>
      <c r="E146" s="9">
        <v>0</v>
      </c>
      <c r="F146" s="14">
        <v>0</v>
      </c>
      <c r="G146" s="14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f t="shared" si="35"/>
        <v>0</v>
      </c>
      <c r="M146" s="13">
        <v>0</v>
      </c>
      <c r="N146" s="9">
        <v>0</v>
      </c>
      <c r="O146" s="13">
        <v>0</v>
      </c>
      <c r="P146" s="13">
        <v>0</v>
      </c>
    </row>
    <row r="147" spans="1:17" s="2" customFormat="1" x14ac:dyDescent="0.55000000000000004">
      <c r="A147" s="42" t="s">
        <v>50</v>
      </c>
      <c r="B147" s="26">
        <f t="shared" si="39"/>
        <v>7</v>
      </c>
      <c r="C147" s="26">
        <f>SUM(C139:C146)</f>
        <v>3</v>
      </c>
      <c r="D147" s="26">
        <f>SUM(D139:D146)</f>
        <v>4</v>
      </c>
      <c r="E147" s="27">
        <f t="shared" si="34"/>
        <v>0.5714285714285714</v>
      </c>
      <c r="F147" s="26">
        <f t="shared" ref="F147:K147" si="44">SUM(F139:F146)</f>
        <v>0</v>
      </c>
      <c r="G147" s="26">
        <f t="shared" si="44"/>
        <v>0</v>
      </c>
      <c r="H147" s="26">
        <f t="shared" si="44"/>
        <v>1</v>
      </c>
      <c r="I147" s="26">
        <f t="shared" si="44"/>
        <v>0</v>
      </c>
      <c r="J147" s="26">
        <f t="shared" si="44"/>
        <v>1</v>
      </c>
      <c r="K147" s="26">
        <f t="shared" si="44"/>
        <v>0</v>
      </c>
      <c r="L147" s="26">
        <f t="shared" si="35"/>
        <v>2</v>
      </c>
      <c r="M147" s="26">
        <f>SUM(M139:M146)</f>
        <v>5</v>
      </c>
      <c r="N147" s="27">
        <f t="shared" si="43"/>
        <v>0.2857142857142857</v>
      </c>
      <c r="O147" s="26">
        <f>SUM(O139:O146)</f>
        <v>0</v>
      </c>
      <c r="P147" s="26">
        <f>SUM(P139:P146)</f>
        <v>0</v>
      </c>
    </row>
    <row r="148" spans="1:17" s="57" customFormat="1" x14ac:dyDescent="0.55000000000000004">
      <c r="A148" s="47" t="s">
        <v>208</v>
      </c>
      <c r="B148" s="24">
        <f>C148+D148</f>
        <v>285</v>
      </c>
      <c r="C148" s="24">
        <f>C108+C133+C138+C147</f>
        <v>66</v>
      </c>
      <c r="D148" s="24">
        <f>D108+D133+D138+D147</f>
        <v>219</v>
      </c>
      <c r="E148" s="35">
        <f t="shared" si="34"/>
        <v>0.76842105263157889</v>
      </c>
      <c r="F148" s="48">
        <f t="shared" ref="F148:K148" si="45">F108+F133+F138+F147</f>
        <v>0</v>
      </c>
      <c r="G148" s="48">
        <f t="shared" si="45"/>
        <v>21</v>
      </c>
      <c r="H148" s="48">
        <f t="shared" si="45"/>
        <v>32</v>
      </c>
      <c r="I148" s="48">
        <f t="shared" si="45"/>
        <v>4</v>
      </c>
      <c r="J148" s="48">
        <f t="shared" si="45"/>
        <v>27</v>
      </c>
      <c r="K148" s="48">
        <f t="shared" si="45"/>
        <v>5</v>
      </c>
      <c r="L148" s="24">
        <f t="shared" si="35"/>
        <v>89</v>
      </c>
      <c r="M148" s="24">
        <f>M108+M133+M138+M147</f>
        <v>179</v>
      </c>
      <c r="N148" s="35">
        <f t="shared" si="43"/>
        <v>0.33208955223880599</v>
      </c>
      <c r="O148" s="24">
        <f>O108+O133+O138+O147</f>
        <v>6</v>
      </c>
      <c r="P148" s="24">
        <f>P108+P133+P138+P147</f>
        <v>11</v>
      </c>
      <c r="Q148" s="2"/>
    </row>
    <row r="149" spans="1:17" s="2" customFormat="1" ht="18.3" x14ac:dyDescent="0.55000000000000004">
      <c r="A149" s="56" t="s">
        <v>209</v>
      </c>
      <c r="B149" s="13"/>
      <c r="C149" s="36"/>
      <c r="D149" s="26"/>
      <c r="E149" s="9"/>
      <c r="F149" s="36"/>
      <c r="G149" s="36"/>
      <c r="H149" s="26"/>
      <c r="I149" s="26"/>
      <c r="J149" s="26"/>
      <c r="K149" s="26"/>
      <c r="L149" s="13"/>
      <c r="M149" s="26"/>
      <c r="N149" s="9"/>
      <c r="O149" s="26"/>
      <c r="P149" s="26"/>
    </row>
    <row r="150" spans="1:17" x14ac:dyDescent="0.55000000000000004">
      <c r="A150" s="5" t="s">
        <v>107</v>
      </c>
      <c r="B150" s="13">
        <f>C150+D150</f>
        <v>5</v>
      </c>
      <c r="C150" s="14">
        <v>2</v>
      </c>
      <c r="D150" s="13">
        <v>3</v>
      </c>
      <c r="E150" s="9">
        <f t="shared" ref="E150:E214" si="46">D150/B150</f>
        <v>0.6</v>
      </c>
      <c r="F150" s="14">
        <v>0</v>
      </c>
      <c r="G150" s="14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f t="shared" ref="L150:L197" si="47">F150+G150+H150+I150+J150+K150</f>
        <v>0</v>
      </c>
      <c r="M150" s="13">
        <v>2</v>
      </c>
      <c r="N150" s="9">
        <f t="shared" ref="N150:N199" si="48">L150/(L150+M150)</f>
        <v>0</v>
      </c>
      <c r="O150" s="13">
        <v>2</v>
      </c>
      <c r="P150" s="13">
        <v>1</v>
      </c>
    </row>
    <row r="151" spans="1:17" x14ac:dyDescent="0.55000000000000004">
      <c r="A151" s="5" t="s">
        <v>210</v>
      </c>
      <c r="B151" s="13">
        <v>4</v>
      </c>
      <c r="C151" s="14">
        <v>2</v>
      </c>
      <c r="D151" s="13">
        <v>2</v>
      </c>
      <c r="E151" s="9">
        <f t="shared" si="46"/>
        <v>0.5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3">
        <f t="shared" si="47"/>
        <v>1</v>
      </c>
      <c r="M151" s="13">
        <v>0</v>
      </c>
      <c r="N151" s="9">
        <v>0</v>
      </c>
      <c r="O151" s="13">
        <v>3</v>
      </c>
      <c r="P151" s="13">
        <v>0</v>
      </c>
    </row>
    <row r="152" spans="1:17" x14ac:dyDescent="0.55000000000000004">
      <c r="A152" s="5" t="s">
        <v>21</v>
      </c>
      <c r="B152" s="13">
        <f>C152+D152</f>
        <v>3</v>
      </c>
      <c r="C152" s="14">
        <v>1</v>
      </c>
      <c r="D152" s="13">
        <v>2</v>
      </c>
      <c r="E152" s="9">
        <f t="shared" si="46"/>
        <v>0.66666666666666663</v>
      </c>
      <c r="F152" s="14">
        <v>0</v>
      </c>
      <c r="G152" s="14">
        <v>0</v>
      </c>
      <c r="H152" s="13">
        <v>1</v>
      </c>
      <c r="I152" s="13">
        <v>0</v>
      </c>
      <c r="J152" s="13">
        <v>0</v>
      </c>
      <c r="K152" s="13">
        <v>0</v>
      </c>
      <c r="L152" s="13">
        <f t="shared" si="47"/>
        <v>1</v>
      </c>
      <c r="M152" s="13">
        <v>1</v>
      </c>
      <c r="N152" s="9">
        <f t="shared" si="48"/>
        <v>0.5</v>
      </c>
      <c r="O152" s="13">
        <v>1</v>
      </c>
      <c r="P152" s="13">
        <v>0</v>
      </c>
    </row>
    <row r="153" spans="1:17" s="2" customFormat="1" x14ac:dyDescent="0.55000000000000004">
      <c r="A153" s="46" t="s">
        <v>22</v>
      </c>
      <c r="B153" s="24">
        <f t="shared" ref="B153:B159" si="49">C153+D153</f>
        <v>12</v>
      </c>
      <c r="C153" s="24">
        <f>C150+C152+C151</f>
        <v>5</v>
      </c>
      <c r="D153" s="24">
        <f>D150+D152+D151</f>
        <v>7</v>
      </c>
      <c r="E153" s="35">
        <f t="shared" si="46"/>
        <v>0.58333333333333337</v>
      </c>
      <c r="F153" s="24">
        <f>F150+F152+F151</f>
        <v>0</v>
      </c>
      <c r="G153" s="24">
        <f t="shared" ref="G153:K153" si="50">G150+G152+G151</f>
        <v>0</v>
      </c>
      <c r="H153" s="24">
        <f t="shared" si="50"/>
        <v>2</v>
      </c>
      <c r="I153" s="24">
        <f t="shared" si="50"/>
        <v>0</v>
      </c>
      <c r="J153" s="24">
        <f t="shared" si="50"/>
        <v>0</v>
      </c>
      <c r="K153" s="24">
        <f t="shared" si="50"/>
        <v>0</v>
      </c>
      <c r="L153" s="24">
        <f t="shared" si="47"/>
        <v>2</v>
      </c>
      <c r="M153" s="24">
        <f>M150+M152+M151</f>
        <v>3</v>
      </c>
      <c r="N153" s="35">
        <f t="shared" si="48"/>
        <v>0.4</v>
      </c>
      <c r="O153" s="24">
        <f>O150+O152+O151</f>
        <v>6</v>
      </c>
      <c r="P153" s="24">
        <f>P150+P152+P151</f>
        <v>1</v>
      </c>
    </row>
    <row r="154" spans="1:17" x14ac:dyDescent="0.55000000000000004">
      <c r="A154" s="5" t="s">
        <v>28</v>
      </c>
      <c r="B154" s="13">
        <f t="shared" si="49"/>
        <v>12</v>
      </c>
      <c r="C154" s="14">
        <v>2</v>
      </c>
      <c r="D154" s="13">
        <v>10</v>
      </c>
      <c r="E154" s="9">
        <f t="shared" si="46"/>
        <v>0.83333333333333337</v>
      </c>
      <c r="F154" s="14">
        <v>0</v>
      </c>
      <c r="G154" s="14">
        <v>3</v>
      </c>
      <c r="H154" s="13">
        <v>2</v>
      </c>
      <c r="I154" s="13">
        <v>0</v>
      </c>
      <c r="J154" s="13">
        <v>0</v>
      </c>
      <c r="K154" s="13">
        <v>0</v>
      </c>
      <c r="L154" s="13">
        <f t="shared" si="47"/>
        <v>5</v>
      </c>
      <c r="M154" s="13">
        <v>6</v>
      </c>
      <c r="N154" s="9">
        <f t="shared" si="48"/>
        <v>0.45454545454545453</v>
      </c>
      <c r="O154" s="13">
        <v>1</v>
      </c>
      <c r="P154" s="13">
        <v>0</v>
      </c>
    </row>
    <row r="155" spans="1:17" x14ac:dyDescent="0.55000000000000004">
      <c r="A155" s="17" t="s">
        <v>120</v>
      </c>
      <c r="B155" s="13">
        <f t="shared" si="49"/>
        <v>32</v>
      </c>
      <c r="C155" s="13">
        <v>4</v>
      </c>
      <c r="D155" s="13">
        <v>28</v>
      </c>
      <c r="E155" s="9">
        <f t="shared" si="46"/>
        <v>0.875</v>
      </c>
      <c r="F155" s="13">
        <v>0</v>
      </c>
      <c r="G155" s="13">
        <v>0</v>
      </c>
      <c r="H155" s="13">
        <v>3</v>
      </c>
      <c r="I155" s="13">
        <v>1</v>
      </c>
      <c r="J155" s="13">
        <v>0</v>
      </c>
      <c r="K155" s="13">
        <v>0</v>
      </c>
      <c r="L155" s="13">
        <f t="shared" si="47"/>
        <v>4</v>
      </c>
      <c r="M155" s="13">
        <v>26</v>
      </c>
      <c r="N155" s="9">
        <f t="shared" si="48"/>
        <v>0.13333333333333333</v>
      </c>
      <c r="O155" s="13">
        <v>1</v>
      </c>
      <c r="P155" s="13">
        <v>1</v>
      </c>
    </row>
    <row r="156" spans="1:17" s="3" customFormat="1" x14ac:dyDescent="0.55000000000000004">
      <c r="A156" s="8" t="s">
        <v>211</v>
      </c>
      <c r="B156" s="19">
        <f t="shared" si="49"/>
        <v>30</v>
      </c>
      <c r="C156" s="20">
        <v>4</v>
      </c>
      <c r="D156" s="19">
        <v>26</v>
      </c>
      <c r="E156" s="9">
        <f t="shared" si="46"/>
        <v>0.8666666666666667</v>
      </c>
      <c r="F156" s="20">
        <v>0</v>
      </c>
      <c r="G156" s="20">
        <v>2</v>
      </c>
      <c r="H156" s="19">
        <v>2</v>
      </c>
      <c r="I156" s="19">
        <v>0</v>
      </c>
      <c r="J156" s="19">
        <v>0</v>
      </c>
      <c r="K156" s="19">
        <v>1</v>
      </c>
      <c r="L156" s="13">
        <f t="shared" si="47"/>
        <v>5</v>
      </c>
      <c r="M156" s="19">
        <v>25</v>
      </c>
      <c r="N156" s="9">
        <f t="shared" si="48"/>
        <v>0.16666666666666666</v>
      </c>
      <c r="O156" s="19">
        <v>0</v>
      </c>
      <c r="P156" s="19">
        <v>0</v>
      </c>
    </row>
    <row r="157" spans="1:17" s="3" customFormat="1" x14ac:dyDescent="0.55000000000000004">
      <c r="A157" s="12" t="s">
        <v>212</v>
      </c>
      <c r="B157" s="13">
        <f>C157+D157</f>
        <v>23</v>
      </c>
      <c r="C157" s="14">
        <v>8</v>
      </c>
      <c r="D157" s="13">
        <v>15</v>
      </c>
      <c r="E157" s="9">
        <f>D157/B157</f>
        <v>0.65217391304347827</v>
      </c>
      <c r="F157" s="14">
        <v>0</v>
      </c>
      <c r="G157" s="14">
        <v>0</v>
      </c>
      <c r="H157" s="13">
        <v>2</v>
      </c>
      <c r="I157" s="39">
        <v>0</v>
      </c>
      <c r="J157" s="13">
        <v>4</v>
      </c>
      <c r="K157" s="13">
        <v>0</v>
      </c>
      <c r="L157" s="13">
        <f t="shared" si="47"/>
        <v>6</v>
      </c>
      <c r="M157" s="13">
        <v>15</v>
      </c>
      <c r="N157" s="9">
        <f>L157/(L157+M157)</f>
        <v>0.2857142857142857</v>
      </c>
      <c r="O157" s="13">
        <v>0</v>
      </c>
      <c r="P157" s="13">
        <v>2</v>
      </c>
    </row>
    <row r="158" spans="1:17" s="3" customFormat="1" x14ac:dyDescent="0.55000000000000004">
      <c r="A158" s="8" t="s">
        <v>283</v>
      </c>
      <c r="B158" s="19">
        <f t="shared" si="49"/>
        <v>3</v>
      </c>
      <c r="C158" s="20">
        <v>3</v>
      </c>
      <c r="D158" s="19">
        <v>0</v>
      </c>
      <c r="E158" s="9">
        <f t="shared" si="46"/>
        <v>0</v>
      </c>
      <c r="F158" s="20">
        <v>0</v>
      </c>
      <c r="G158" s="20">
        <v>0</v>
      </c>
      <c r="H158" s="19">
        <v>0</v>
      </c>
      <c r="I158" s="19">
        <v>0</v>
      </c>
      <c r="J158" s="19">
        <v>0</v>
      </c>
      <c r="K158" s="19">
        <v>0</v>
      </c>
      <c r="L158" s="13">
        <f t="shared" si="47"/>
        <v>0</v>
      </c>
      <c r="M158" s="19">
        <v>0</v>
      </c>
      <c r="N158" s="9">
        <v>0</v>
      </c>
      <c r="O158" s="19">
        <v>2</v>
      </c>
      <c r="P158" s="19">
        <v>1</v>
      </c>
    </row>
    <row r="159" spans="1:17" s="3" customFormat="1" x14ac:dyDescent="0.55000000000000004">
      <c r="A159" s="8" t="s">
        <v>213</v>
      </c>
      <c r="B159" s="19">
        <f t="shared" si="49"/>
        <v>2</v>
      </c>
      <c r="C159" s="20">
        <v>0</v>
      </c>
      <c r="D159" s="19">
        <v>2</v>
      </c>
      <c r="E159" s="9">
        <f t="shared" si="46"/>
        <v>1</v>
      </c>
      <c r="F159" s="20">
        <v>0</v>
      </c>
      <c r="G159" s="20">
        <v>0</v>
      </c>
      <c r="H159" s="19">
        <v>0</v>
      </c>
      <c r="I159" s="19">
        <v>0</v>
      </c>
      <c r="J159" s="19">
        <v>0</v>
      </c>
      <c r="K159" s="19">
        <v>0</v>
      </c>
      <c r="L159" s="13">
        <f t="shared" si="47"/>
        <v>0</v>
      </c>
      <c r="M159" s="19">
        <v>1</v>
      </c>
      <c r="N159" s="9">
        <f t="shared" si="48"/>
        <v>0</v>
      </c>
      <c r="O159" s="19">
        <v>1</v>
      </c>
      <c r="P159" s="19">
        <v>0</v>
      </c>
    </row>
    <row r="160" spans="1:17" s="3" customFormat="1" x14ac:dyDescent="0.55000000000000004">
      <c r="A160" s="58" t="s">
        <v>214</v>
      </c>
      <c r="B160" s="13">
        <f>C160+D160</f>
        <v>7</v>
      </c>
      <c r="C160" s="20">
        <v>1</v>
      </c>
      <c r="D160" s="19">
        <v>6</v>
      </c>
      <c r="E160" s="9">
        <f t="shared" si="46"/>
        <v>0.8571428571428571</v>
      </c>
      <c r="F160" s="20">
        <v>0</v>
      </c>
      <c r="G160" s="20">
        <v>2</v>
      </c>
      <c r="H160" s="19">
        <v>1</v>
      </c>
      <c r="I160" s="19">
        <v>0</v>
      </c>
      <c r="J160" s="19">
        <v>0</v>
      </c>
      <c r="K160" s="19">
        <v>0</v>
      </c>
      <c r="L160" s="13">
        <f t="shared" si="47"/>
        <v>3</v>
      </c>
      <c r="M160" s="19">
        <v>0</v>
      </c>
      <c r="N160" s="9">
        <f t="shared" si="48"/>
        <v>1</v>
      </c>
      <c r="O160" s="19">
        <v>4</v>
      </c>
      <c r="P160" s="19">
        <v>0</v>
      </c>
    </row>
    <row r="161" spans="1:17" s="3" customFormat="1" x14ac:dyDescent="0.55000000000000004">
      <c r="A161" s="5" t="s">
        <v>215</v>
      </c>
      <c r="B161" s="13">
        <f>C161+D161</f>
        <v>7</v>
      </c>
      <c r="C161" s="14">
        <v>3</v>
      </c>
      <c r="D161" s="13">
        <v>4</v>
      </c>
      <c r="E161" s="9">
        <f t="shared" si="46"/>
        <v>0.5714285714285714</v>
      </c>
      <c r="F161" s="14">
        <v>0</v>
      </c>
      <c r="G161" s="14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f t="shared" si="47"/>
        <v>0</v>
      </c>
      <c r="M161" s="13">
        <v>4</v>
      </c>
      <c r="N161" s="9">
        <f t="shared" si="48"/>
        <v>0</v>
      </c>
      <c r="O161" s="13">
        <v>2</v>
      </c>
      <c r="P161" s="13">
        <v>1</v>
      </c>
    </row>
    <row r="162" spans="1:17" s="3" customFormat="1" x14ac:dyDescent="0.55000000000000004">
      <c r="A162" s="5" t="s">
        <v>39</v>
      </c>
      <c r="B162" s="13">
        <f>C162+D162</f>
        <v>10</v>
      </c>
      <c r="C162" s="14">
        <v>7</v>
      </c>
      <c r="D162" s="13">
        <v>3</v>
      </c>
      <c r="E162" s="9">
        <f t="shared" si="46"/>
        <v>0.3</v>
      </c>
      <c r="F162" s="14">
        <v>0</v>
      </c>
      <c r="G162" s="14">
        <v>0</v>
      </c>
      <c r="H162" s="13">
        <v>0</v>
      </c>
      <c r="I162" s="13">
        <v>0</v>
      </c>
      <c r="J162" s="13">
        <v>2</v>
      </c>
      <c r="K162" s="13">
        <v>0</v>
      </c>
      <c r="L162" s="13">
        <f t="shared" si="47"/>
        <v>2</v>
      </c>
      <c r="M162" s="13">
        <v>3</v>
      </c>
      <c r="N162" s="9">
        <f t="shared" si="48"/>
        <v>0.4</v>
      </c>
      <c r="O162" s="13">
        <v>5</v>
      </c>
      <c r="P162" s="13">
        <v>0</v>
      </c>
    </row>
    <row r="163" spans="1:17" x14ac:dyDescent="0.55000000000000004">
      <c r="A163" s="5" t="s">
        <v>216</v>
      </c>
      <c r="B163" s="13">
        <f t="shared" ref="B163:B199" si="51">C163+D163</f>
        <v>8</v>
      </c>
      <c r="C163" s="14">
        <v>3</v>
      </c>
      <c r="D163" s="13">
        <v>5</v>
      </c>
      <c r="E163" s="9">
        <f t="shared" si="46"/>
        <v>0.625</v>
      </c>
      <c r="F163" s="14">
        <v>0</v>
      </c>
      <c r="G163" s="14">
        <v>1</v>
      </c>
      <c r="H163" s="13">
        <v>0</v>
      </c>
      <c r="I163" s="13">
        <v>0</v>
      </c>
      <c r="J163" s="13">
        <v>0</v>
      </c>
      <c r="K163" s="13">
        <v>0</v>
      </c>
      <c r="L163" s="13">
        <f t="shared" si="47"/>
        <v>1</v>
      </c>
      <c r="M163" s="13">
        <v>6</v>
      </c>
      <c r="N163" s="9">
        <v>0</v>
      </c>
      <c r="O163" s="13">
        <v>1</v>
      </c>
      <c r="P163" s="13">
        <v>0</v>
      </c>
    </row>
    <row r="164" spans="1:17" s="2" customFormat="1" x14ac:dyDescent="0.55000000000000004">
      <c r="A164" s="46" t="s">
        <v>46</v>
      </c>
      <c r="B164" s="24">
        <f>C164+D164</f>
        <v>99</v>
      </c>
      <c r="C164" s="24">
        <f>C154+C155+C157+C160+C163+C161+C162</f>
        <v>28</v>
      </c>
      <c r="D164" s="24">
        <f>D154+D155+D157+D160+D163+D161+D162</f>
        <v>71</v>
      </c>
      <c r="E164" s="35">
        <f t="shared" si="46"/>
        <v>0.71717171717171713</v>
      </c>
      <c r="F164" s="24">
        <f>F154+F155+F157+F160+F163+F161+F162</f>
        <v>0</v>
      </c>
      <c r="G164" s="24">
        <f t="shared" ref="G164:K164" si="52">G154+G155+G157+G160+G163+G161+G162</f>
        <v>6</v>
      </c>
      <c r="H164" s="24">
        <f t="shared" si="52"/>
        <v>8</v>
      </c>
      <c r="I164" s="24">
        <f t="shared" si="52"/>
        <v>1</v>
      </c>
      <c r="J164" s="24">
        <f t="shared" si="52"/>
        <v>6</v>
      </c>
      <c r="K164" s="24">
        <f t="shared" si="52"/>
        <v>0</v>
      </c>
      <c r="L164" s="24">
        <f>L154+L155+L157+L163+L161+L162</f>
        <v>18</v>
      </c>
      <c r="M164" s="24">
        <f>M154+M155+M157+M160+M163+M161+M162</f>
        <v>60</v>
      </c>
      <c r="N164" s="35">
        <f t="shared" si="48"/>
        <v>0.23076923076923078</v>
      </c>
      <c r="O164" s="24">
        <f>O154+O155+O157+O160+O163+O161+O162</f>
        <v>14</v>
      </c>
      <c r="P164" s="24">
        <f>P154+P155+P157+P160+P163+P161+P162</f>
        <v>4</v>
      </c>
    </row>
    <row r="165" spans="1:17" x14ac:dyDescent="0.55000000000000004">
      <c r="A165" s="5" t="s">
        <v>48</v>
      </c>
      <c r="B165" s="13">
        <f t="shared" ref="B165:B166" si="53">C165+D165</f>
        <v>6</v>
      </c>
      <c r="C165" s="14">
        <v>1</v>
      </c>
      <c r="D165" s="13">
        <v>5</v>
      </c>
      <c r="E165" s="9">
        <f t="shared" si="46"/>
        <v>0.83333333333333337</v>
      </c>
      <c r="F165" s="14">
        <v>0</v>
      </c>
      <c r="G165" s="14">
        <v>1</v>
      </c>
      <c r="H165" s="13">
        <v>2</v>
      </c>
      <c r="I165" s="13">
        <v>0</v>
      </c>
      <c r="J165" s="13">
        <v>0</v>
      </c>
      <c r="K165" s="13">
        <v>0</v>
      </c>
      <c r="L165" s="13">
        <f t="shared" si="47"/>
        <v>3</v>
      </c>
      <c r="M165" s="13">
        <v>3</v>
      </c>
      <c r="N165" s="9">
        <f t="shared" si="48"/>
        <v>0.5</v>
      </c>
      <c r="O165" s="13">
        <v>0</v>
      </c>
      <c r="P165" s="13">
        <v>0</v>
      </c>
    </row>
    <row r="166" spans="1:17" x14ac:dyDescent="0.55000000000000004">
      <c r="A166" s="5" t="s">
        <v>217</v>
      </c>
      <c r="B166" s="13">
        <f t="shared" si="53"/>
        <v>12</v>
      </c>
      <c r="C166" s="14">
        <v>0</v>
      </c>
      <c r="D166" s="13">
        <v>12</v>
      </c>
      <c r="E166" s="9">
        <f t="shared" si="46"/>
        <v>1</v>
      </c>
      <c r="F166" s="14">
        <v>0</v>
      </c>
      <c r="G166" s="14">
        <v>0</v>
      </c>
      <c r="H166" s="13">
        <v>1</v>
      </c>
      <c r="I166" s="13">
        <v>0</v>
      </c>
      <c r="J166" s="13">
        <v>0</v>
      </c>
      <c r="K166" s="13">
        <v>0</v>
      </c>
      <c r="L166" s="13">
        <f t="shared" si="47"/>
        <v>1</v>
      </c>
      <c r="M166" s="13">
        <v>11</v>
      </c>
      <c r="N166" s="9">
        <f t="shared" si="48"/>
        <v>8.3333333333333329E-2</v>
      </c>
      <c r="O166" s="13">
        <v>0</v>
      </c>
      <c r="P166" s="13">
        <v>0</v>
      </c>
    </row>
    <row r="167" spans="1:17" x14ac:dyDescent="0.55000000000000004">
      <c r="A167" s="5" t="s">
        <v>123</v>
      </c>
      <c r="B167" s="13">
        <f>C167+D167</f>
        <v>1</v>
      </c>
      <c r="C167" s="14">
        <v>0</v>
      </c>
      <c r="D167" s="13">
        <v>1</v>
      </c>
      <c r="E167" s="9">
        <f t="shared" si="46"/>
        <v>1</v>
      </c>
      <c r="F167" s="14">
        <v>0</v>
      </c>
      <c r="G167" s="14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f t="shared" si="47"/>
        <v>0</v>
      </c>
      <c r="M167" s="13">
        <v>1</v>
      </c>
      <c r="N167" s="9">
        <f t="shared" si="48"/>
        <v>0</v>
      </c>
      <c r="O167" s="13">
        <v>0</v>
      </c>
      <c r="P167" s="13">
        <v>0</v>
      </c>
    </row>
    <row r="168" spans="1:17" s="2" customFormat="1" x14ac:dyDescent="0.55000000000000004">
      <c r="A168" s="42" t="s">
        <v>50</v>
      </c>
      <c r="B168" s="26">
        <f t="shared" si="51"/>
        <v>19</v>
      </c>
      <c r="C168" s="26">
        <f>SUM(C165:C167)</f>
        <v>1</v>
      </c>
      <c r="D168" s="26">
        <f>SUM(D165:D167)</f>
        <v>18</v>
      </c>
      <c r="E168" s="27">
        <f t="shared" si="46"/>
        <v>0.94736842105263153</v>
      </c>
      <c r="F168" s="26">
        <f>SUM(F165:F167)</f>
        <v>0</v>
      </c>
      <c r="G168" s="26">
        <f t="shared" ref="G168:K168" si="54">SUM(G165:G167)</f>
        <v>1</v>
      </c>
      <c r="H168" s="26">
        <f t="shared" si="54"/>
        <v>3</v>
      </c>
      <c r="I168" s="26">
        <f t="shared" si="54"/>
        <v>0</v>
      </c>
      <c r="J168" s="26">
        <f t="shared" si="54"/>
        <v>0</v>
      </c>
      <c r="K168" s="26">
        <f t="shared" si="54"/>
        <v>0</v>
      </c>
      <c r="L168" s="26">
        <f>F168+G168+H168+I168+J168+K168</f>
        <v>4</v>
      </c>
      <c r="M168" s="26">
        <f>SUM(M165:M167)</f>
        <v>15</v>
      </c>
      <c r="N168" s="27">
        <f t="shared" si="48"/>
        <v>0.21052631578947367</v>
      </c>
      <c r="O168" s="26">
        <f>SUM(O165:O167)</f>
        <v>0</v>
      </c>
      <c r="P168" s="26">
        <f>SUM(P165:P167)</f>
        <v>0</v>
      </c>
    </row>
    <row r="169" spans="1:17" s="57" customFormat="1" x14ac:dyDescent="0.55000000000000004">
      <c r="A169" s="47" t="s">
        <v>218</v>
      </c>
      <c r="B169" s="24">
        <f t="shared" si="51"/>
        <v>130</v>
      </c>
      <c r="C169" s="24">
        <f>C153+C164+C168</f>
        <v>34</v>
      </c>
      <c r="D169" s="24">
        <f>D153+D164+D168</f>
        <v>96</v>
      </c>
      <c r="E169" s="35">
        <f t="shared" si="46"/>
        <v>0.7384615384615385</v>
      </c>
      <c r="F169" s="48">
        <f>F153+F164+F168</f>
        <v>0</v>
      </c>
      <c r="G169" s="48">
        <f t="shared" ref="G169:K169" si="55">G153+G164+G168</f>
        <v>7</v>
      </c>
      <c r="H169" s="48">
        <f t="shared" si="55"/>
        <v>13</v>
      </c>
      <c r="I169" s="48">
        <f t="shared" si="55"/>
        <v>1</v>
      </c>
      <c r="J169" s="48">
        <f t="shared" si="55"/>
        <v>6</v>
      </c>
      <c r="K169" s="48">
        <f t="shared" si="55"/>
        <v>0</v>
      </c>
      <c r="L169" s="24">
        <f t="shared" si="47"/>
        <v>27</v>
      </c>
      <c r="M169" s="24">
        <f>M153+M164+M168</f>
        <v>78</v>
      </c>
      <c r="N169" s="35">
        <f t="shared" si="48"/>
        <v>0.25714285714285712</v>
      </c>
      <c r="O169" s="24">
        <f>O153+O164+O168</f>
        <v>20</v>
      </c>
      <c r="P169" s="24">
        <f>P153+P164+P168</f>
        <v>5</v>
      </c>
      <c r="Q169" s="2"/>
    </row>
    <row r="170" spans="1:17" ht="18.3" x14ac:dyDescent="0.55000000000000004">
      <c r="A170" s="56" t="s">
        <v>302</v>
      </c>
      <c r="B170" s="13"/>
      <c r="C170" s="14"/>
      <c r="D170" s="13"/>
      <c r="E170" s="9"/>
      <c r="F170" s="14"/>
      <c r="G170" s="14"/>
      <c r="H170" s="13"/>
      <c r="I170" s="13"/>
      <c r="J170" s="13"/>
      <c r="K170" s="13"/>
      <c r="L170" s="13"/>
      <c r="M170" s="13"/>
      <c r="N170" s="9"/>
      <c r="O170" s="13"/>
      <c r="P170" s="13"/>
    </row>
    <row r="171" spans="1:17" x14ac:dyDescent="0.55000000000000004">
      <c r="A171" s="5" t="s">
        <v>147</v>
      </c>
      <c r="B171" s="13">
        <f t="shared" si="51"/>
        <v>12</v>
      </c>
      <c r="C171" s="14">
        <v>6</v>
      </c>
      <c r="D171" s="13">
        <v>6</v>
      </c>
      <c r="E171" s="9">
        <f t="shared" si="46"/>
        <v>0.5</v>
      </c>
      <c r="F171" s="14">
        <v>0</v>
      </c>
      <c r="G171" s="14">
        <v>0</v>
      </c>
      <c r="H171" s="13">
        <v>2</v>
      </c>
      <c r="I171" s="13">
        <v>0</v>
      </c>
      <c r="J171" s="13">
        <v>1</v>
      </c>
      <c r="K171" s="13">
        <v>0</v>
      </c>
      <c r="L171" s="13">
        <f t="shared" si="47"/>
        <v>3</v>
      </c>
      <c r="M171" s="13">
        <v>8</v>
      </c>
      <c r="N171" s="9">
        <f t="shared" si="48"/>
        <v>0.27272727272727271</v>
      </c>
      <c r="O171" s="13">
        <v>1</v>
      </c>
      <c r="P171" s="13">
        <v>0</v>
      </c>
    </row>
    <row r="172" spans="1:17" s="3" customFormat="1" x14ac:dyDescent="0.55000000000000004">
      <c r="A172" s="18" t="s">
        <v>148</v>
      </c>
      <c r="B172" s="19">
        <v>0</v>
      </c>
      <c r="C172" s="20">
        <v>0</v>
      </c>
      <c r="D172" s="19">
        <v>0</v>
      </c>
      <c r="E172" s="9">
        <v>0</v>
      </c>
      <c r="F172" s="20">
        <v>0</v>
      </c>
      <c r="G172" s="20">
        <v>0</v>
      </c>
      <c r="H172" s="19">
        <v>0</v>
      </c>
      <c r="I172" s="19">
        <v>0</v>
      </c>
      <c r="J172" s="19">
        <v>0</v>
      </c>
      <c r="K172" s="19">
        <v>0</v>
      </c>
      <c r="L172" s="13">
        <f t="shared" si="47"/>
        <v>0</v>
      </c>
      <c r="M172" s="19">
        <v>0</v>
      </c>
      <c r="N172" s="9">
        <v>0</v>
      </c>
      <c r="O172" s="19">
        <v>0</v>
      </c>
      <c r="P172" s="19">
        <v>0</v>
      </c>
    </row>
    <row r="173" spans="1:17" x14ac:dyDescent="0.55000000000000004">
      <c r="A173" s="5" t="s">
        <v>164</v>
      </c>
      <c r="B173" s="13">
        <f t="shared" si="51"/>
        <v>24</v>
      </c>
      <c r="C173" s="14">
        <v>10</v>
      </c>
      <c r="D173" s="13">
        <v>14</v>
      </c>
      <c r="E173" s="9">
        <f t="shared" si="46"/>
        <v>0.58333333333333337</v>
      </c>
      <c r="F173" s="14">
        <v>0</v>
      </c>
      <c r="G173" s="14">
        <v>0</v>
      </c>
      <c r="H173" s="13">
        <v>1</v>
      </c>
      <c r="I173" s="13">
        <v>0</v>
      </c>
      <c r="J173" s="13">
        <v>0</v>
      </c>
      <c r="K173" s="13">
        <v>0</v>
      </c>
      <c r="L173" s="13">
        <f t="shared" si="47"/>
        <v>1</v>
      </c>
      <c r="M173" s="13">
        <v>20</v>
      </c>
      <c r="N173" s="9">
        <f t="shared" si="48"/>
        <v>4.7619047619047616E-2</v>
      </c>
      <c r="O173" s="13">
        <v>1</v>
      </c>
      <c r="P173" s="13">
        <v>2</v>
      </c>
    </row>
    <row r="174" spans="1:17" s="2" customFormat="1" x14ac:dyDescent="0.55000000000000004">
      <c r="A174" s="46" t="s">
        <v>46</v>
      </c>
      <c r="B174" s="24">
        <f t="shared" si="51"/>
        <v>36</v>
      </c>
      <c r="C174" s="24">
        <f>C173+C171</f>
        <v>16</v>
      </c>
      <c r="D174" s="24">
        <f>D173+D171</f>
        <v>20</v>
      </c>
      <c r="E174" s="35">
        <f t="shared" si="46"/>
        <v>0.55555555555555558</v>
      </c>
      <c r="F174" s="24">
        <f t="shared" ref="F174:M174" si="56">F173+F171</f>
        <v>0</v>
      </c>
      <c r="G174" s="24">
        <f t="shared" si="56"/>
        <v>0</v>
      </c>
      <c r="H174" s="24">
        <f t="shared" si="56"/>
        <v>3</v>
      </c>
      <c r="I174" s="24">
        <f t="shared" si="56"/>
        <v>0</v>
      </c>
      <c r="J174" s="24">
        <f t="shared" si="56"/>
        <v>1</v>
      </c>
      <c r="K174" s="24">
        <f t="shared" si="56"/>
        <v>0</v>
      </c>
      <c r="L174" s="24">
        <f t="shared" si="47"/>
        <v>4</v>
      </c>
      <c r="M174" s="24">
        <f t="shared" si="56"/>
        <v>28</v>
      </c>
      <c r="N174" s="35">
        <f t="shared" si="48"/>
        <v>0.125</v>
      </c>
      <c r="O174" s="24">
        <f>O173+O171</f>
        <v>2</v>
      </c>
      <c r="P174" s="24">
        <f>P173+P171</f>
        <v>2</v>
      </c>
    </row>
    <row r="175" spans="1:17" x14ac:dyDescent="0.55000000000000004">
      <c r="A175" s="5" t="s">
        <v>189</v>
      </c>
      <c r="B175" s="13">
        <f>C175+D175</f>
        <v>16</v>
      </c>
      <c r="C175" s="14">
        <v>2</v>
      </c>
      <c r="D175" s="13">
        <v>14</v>
      </c>
      <c r="E175" s="9">
        <f t="shared" si="46"/>
        <v>0.875</v>
      </c>
      <c r="F175" s="14">
        <v>0</v>
      </c>
      <c r="G175" s="14">
        <v>0</v>
      </c>
      <c r="H175" s="13">
        <v>1</v>
      </c>
      <c r="I175" s="13">
        <v>0</v>
      </c>
      <c r="J175" s="13">
        <v>1</v>
      </c>
      <c r="K175" s="13">
        <v>0</v>
      </c>
      <c r="L175" s="13">
        <f>F175+G175+H175+I175+J175+K175</f>
        <v>2</v>
      </c>
      <c r="M175" s="13">
        <v>14</v>
      </c>
      <c r="N175" s="9">
        <f t="shared" si="48"/>
        <v>0.125</v>
      </c>
      <c r="O175" s="13">
        <v>0</v>
      </c>
      <c r="P175" s="13">
        <v>0</v>
      </c>
    </row>
    <row r="176" spans="1:17" x14ac:dyDescent="0.55000000000000004">
      <c r="A176" s="5" t="s">
        <v>192</v>
      </c>
      <c r="B176" s="13">
        <f t="shared" si="51"/>
        <v>12</v>
      </c>
      <c r="C176" s="14">
        <v>8</v>
      </c>
      <c r="D176" s="13">
        <v>4</v>
      </c>
      <c r="E176" s="9">
        <f t="shared" si="46"/>
        <v>0.33333333333333331</v>
      </c>
      <c r="F176" s="14">
        <v>0</v>
      </c>
      <c r="G176" s="14">
        <v>0</v>
      </c>
      <c r="H176" s="13">
        <v>2</v>
      </c>
      <c r="I176" s="13">
        <v>0</v>
      </c>
      <c r="J176" s="13">
        <v>2</v>
      </c>
      <c r="K176" s="13">
        <v>0</v>
      </c>
      <c r="L176" s="13">
        <f t="shared" si="47"/>
        <v>4</v>
      </c>
      <c r="M176" s="13">
        <v>7</v>
      </c>
      <c r="N176" s="9">
        <f t="shared" si="48"/>
        <v>0.36363636363636365</v>
      </c>
      <c r="O176" s="13">
        <v>1</v>
      </c>
      <c r="P176" s="13">
        <v>0</v>
      </c>
    </row>
    <row r="177" spans="1:16" s="3" customFormat="1" x14ac:dyDescent="0.55000000000000004">
      <c r="A177" s="18" t="s">
        <v>148</v>
      </c>
      <c r="B177" s="19">
        <f>C177+D177</f>
        <v>0</v>
      </c>
      <c r="C177" s="20">
        <v>0</v>
      </c>
      <c r="D177" s="19">
        <v>0</v>
      </c>
      <c r="E177" s="9" t="e">
        <f t="shared" si="46"/>
        <v>#DIV/0!</v>
      </c>
      <c r="F177" s="20">
        <v>0</v>
      </c>
      <c r="G177" s="20">
        <v>0</v>
      </c>
      <c r="H177" s="19">
        <v>0</v>
      </c>
      <c r="I177" s="19">
        <v>0</v>
      </c>
      <c r="J177" s="19">
        <v>0</v>
      </c>
      <c r="K177" s="19">
        <v>0</v>
      </c>
      <c r="L177" s="13">
        <f t="shared" si="47"/>
        <v>0</v>
      </c>
      <c r="M177" s="19">
        <v>0</v>
      </c>
      <c r="N177" s="9">
        <v>0</v>
      </c>
      <c r="O177" s="19">
        <v>0</v>
      </c>
      <c r="P177" s="19">
        <v>0</v>
      </c>
    </row>
    <row r="178" spans="1:16" s="3" customFormat="1" x14ac:dyDescent="0.55000000000000004">
      <c r="A178" s="5" t="s">
        <v>237</v>
      </c>
      <c r="B178" s="13">
        <f>C178+D178</f>
        <v>1</v>
      </c>
      <c r="C178" s="14">
        <v>0</v>
      </c>
      <c r="D178" s="13">
        <v>1</v>
      </c>
      <c r="E178" s="9">
        <f t="shared" si="46"/>
        <v>1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  <c r="L178" s="13">
        <f t="shared" si="47"/>
        <v>0</v>
      </c>
      <c r="M178" s="13">
        <v>1</v>
      </c>
      <c r="N178" s="9">
        <f t="shared" si="48"/>
        <v>0</v>
      </c>
      <c r="O178" s="13">
        <v>0</v>
      </c>
      <c r="P178" s="13">
        <v>0</v>
      </c>
    </row>
    <row r="179" spans="1:16" x14ac:dyDescent="0.55000000000000004">
      <c r="A179" s="5" t="s">
        <v>303</v>
      </c>
      <c r="B179" s="13">
        <f t="shared" si="51"/>
        <v>2</v>
      </c>
      <c r="C179" s="14">
        <v>1</v>
      </c>
      <c r="D179" s="13">
        <v>1</v>
      </c>
      <c r="E179" s="9">
        <f t="shared" si="46"/>
        <v>0.5</v>
      </c>
      <c r="F179" s="14">
        <v>0</v>
      </c>
      <c r="G179" s="14">
        <v>0</v>
      </c>
      <c r="H179" s="14">
        <v>0</v>
      </c>
      <c r="I179" s="14">
        <v>0</v>
      </c>
      <c r="J179" s="14">
        <v>1</v>
      </c>
      <c r="K179" s="14">
        <v>0</v>
      </c>
      <c r="L179" s="13">
        <f t="shared" si="47"/>
        <v>1</v>
      </c>
      <c r="M179" s="13">
        <v>1</v>
      </c>
      <c r="N179" s="9">
        <v>0</v>
      </c>
      <c r="O179" s="13">
        <v>0</v>
      </c>
      <c r="P179" s="13">
        <v>0</v>
      </c>
    </row>
    <row r="180" spans="1:16" x14ac:dyDescent="0.55000000000000004">
      <c r="A180" s="5" t="s">
        <v>200</v>
      </c>
      <c r="B180" s="13">
        <f>C180+D180</f>
        <v>17</v>
      </c>
      <c r="C180" s="14">
        <v>3</v>
      </c>
      <c r="D180" s="13">
        <v>14</v>
      </c>
      <c r="E180" s="9">
        <f t="shared" si="46"/>
        <v>0.82352941176470584</v>
      </c>
      <c r="F180" s="14">
        <v>0</v>
      </c>
      <c r="G180" s="14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f t="shared" si="47"/>
        <v>0</v>
      </c>
      <c r="M180" s="13">
        <v>14</v>
      </c>
      <c r="N180" s="9">
        <f t="shared" si="48"/>
        <v>0</v>
      </c>
      <c r="O180" s="13">
        <v>2</v>
      </c>
      <c r="P180" s="13">
        <v>1</v>
      </c>
    </row>
    <row r="181" spans="1:16" x14ac:dyDescent="0.55000000000000004">
      <c r="A181" s="5" t="s">
        <v>196</v>
      </c>
      <c r="B181" s="13">
        <f>C181+D181</f>
        <v>0</v>
      </c>
      <c r="C181" s="14">
        <v>0</v>
      </c>
      <c r="D181" s="13">
        <v>0</v>
      </c>
      <c r="E181" s="9">
        <v>0</v>
      </c>
      <c r="F181" s="14">
        <v>0</v>
      </c>
      <c r="G181" s="14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f t="shared" si="47"/>
        <v>0</v>
      </c>
      <c r="M181" s="13">
        <v>0</v>
      </c>
      <c r="N181" s="9">
        <v>0</v>
      </c>
      <c r="O181" s="13">
        <v>0</v>
      </c>
      <c r="P181" s="13">
        <v>0</v>
      </c>
    </row>
    <row r="182" spans="1:16" s="2" customFormat="1" x14ac:dyDescent="0.55000000000000004">
      <c r="A182" s="42" t="s">
        <v>50</v>
      </c>
      <c r="B182" s="26">
        <f t="shared" si="51"/>
        <v>48</v>
      </c>
      <c r="C182" s="26">
        <f>SUM(C175:C181)</f>
        <v>14</v>
      </c>
      <c r="D182" s="26">
        <f>SUM(D175:D181)</f>
        <v>34</v>
      </c>
      <c r="E182" s="27">
        <f t="shared" si="46"/>
        <v>0.70833333333333337</v>
      </c>
      <c r="F182" s="26">
        <f t="shared" ref="F182:K182" si="57">SUM(F175:F181)</f>
        <v>0</v>
      </c>
      <c r="G182" s="26">
        <f t="shared" si="57"/>
        <v>0</v>
      </c>
      <c r="H182" s="26">
        <f t="shared" si="57"/>
        <v>3</v>
      </c>
      <c r="I182" s="26">
        <f t="shared" si="57"/>
        <v>0</v>
      </c>
      <c r="J182" s="26">
        <f t="shared" si="57"/>
        <v>4</v>
      </c>
      <c r="K182" s="26">
        <f t="shared" si="57"/>
        <v>0</v>
      </c>
      <c r="L182" s="26">
        <f>F182+G182+H182+I182+J182+K182</f>
        <v>7</v>
      </c>
      <c r="M182" s="26">
        <f>SUM(M175:M181)</f>
        <v>37</v>
      </c>
      <c r="N182" s="27">
        <f t="shared" si="48"/>
        <v>0.15909090909090909</v>
      </c>
      <c r="O182" s="26">
        <f>SUM(O175:O181)</f>
        <v>3</v>
      </c>
      <c r="P182" s="26">
        <f>SUM(P175:P181)</f>
        <v>1</v>
      </c>
    </row>
    <row r="183" spans="1:16" s="2" customFormat="1" x14ac:dyDescent="0.55000000000000004">
      <c r="A183" s="47" t="s">
        <v>304</v>
      </c>
      <c r="B183" s="24">
        <f t="shared" si="51"/>
        <v>84</v>
      </c>
      <c r="C183" s="24">
        <f>C174+C182</f>
        <v>30</v>
      </c>
      <c r="D183" s="24">
        <f>D174+D182</f>
        <v>54</v>
      </c>
      <c r="E183" s="35">
        <f t="shared" si="46"/>
        <v>0.6428571428571429</v>
      </c>
      <c r="F183" s="48">
        <f t="shared" ref="F183:K183" si="58">F174+F182</f>
        <v>0</v>
      </c>
      <c r="G183" s="48">
        <f t="shared" si="58"/>
        <v>0</v>
      </c>
      <c r="H183" s="48">
        <f t="shared" si="58"/>
        <v>6</v>
      </c>
      <c r="I183" s="48">
        <f t="shared" si="58"/>
        <v>0</v>
      </c>
      <c r="J183" s="48">
        <f t="shared" si="58"/>
        <v>5</v>
      </c>
      <c r="K183" s="48">
        <f t="shared" si="58"/>
        <v>0</v>
      </c>
      <c r="L183" s="24">
        <f t="shared" si="47"/>
        <v>11</v>
      </c>
      <c r="M183" s="24">
        <f>M174+M182</f>
        <v>65</v>
      </c>
      <c r="N183" s="35">
        <f t="shared" si="48"/>
        <v>0.14473684210526316</v>
      </c>
      <c r="O183" s="24">
        <f>O174+O182</f>
        <v>5</v>
      </c>
      <c r="P183" s="24">
        <f>P174+P182</f>
        <v>3</v>
      </c>
    </row>
    <row r="184" spans="1:16" s="2" customFormat="1" ht="18.3" x14ac:dyDescent="0.55000000000000004">
      <c r="A184" s="56" t="s">
        <v>305</v>
      </c>
      <c r="B184" s="13"/>
      <c r="C184" s="36"/>
      <c r="D184" s="26"/>
      <c r="E184" s="9"/>
      <c r="F184" s="36"/>
      <c r="G184" s="36"/>
      <c r="H184" s="26"/>
      <c r="I184" s="26"/>
      <c r="J184" s="26"/>
      <c r="K184" s="26"/>
      <c r="L184" s="13"/>
      <c r="M184" s="26"/>
      <c r="N184" s="9"/>
      <c r="O184" s="26"/>
      <c r="P184" s="26"/>
    </row>
    <row r="185" spans="1:16" x14ac:dyDescent="0.55000000000000004">
      <c r="A185" s="17" t="s">
        <v>137</v>
      </c>
      <c r="B185" s="13">
        <f t="shared" si="51"/>
        <v>1</v>
      </c>
      <c r="C185" s="14">
        <v>0</v>
      </c>
      <c r="D185" s="13">
        <v>1</v>
      </c>
      <c r="E185" s="9">
        <f t="shared" si="46"/>
        <v>1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3">
        <f t="shared" si="47"/>
        <v>0</v>
      </c>
      <c r="M185" s="13">
        <v>1</v>
      </c>
      <c r="N185" s="9">
        <f t="shared" si="48"/>
        <v>0</v>
      </c>
      <c r="O185" s="13">
        <v>0</v>
      </c>
      <c r="P185" s="13">
        <v>0</v>
      </c>
    </row>
    <row r="186" spans="1:16" s="2" customFormat="1" x14ac:dyDescent="0.55000000000000004">
      <c r="A186" s="46" t="s">
        <v>22</v>
      </c>
      <c r="B186" s="24">
        <f>SUM(B185)</f>
        <v>1</v>
      </c>
      <c r="C186" s="48">
        <f>SUM(C185)</f>
        <v>0</v>
      </c>
      <c r="D186" s="48">
        <f t="shared" ref="D186:P186" si="59">SUM(D185)</f>
        <v>1</v>
      </c>
      <c r="E186" s="34">
        <f t="shared" si="46"/>
        <v>1</v>
      </c>
      <c r="F186" s="48">
        <f t="shared" si="59"/>
        <v>0</v>
      </c>
      <c r="G186" s="48">
        <f t="shared" si="59"/>
        <v>0</v>
      </c>
      <c r="H186" s="48">
        <f t="shared" si="59"/>
        <v>0</v>
      </c>
      <c r="I186" s="48">
        <f t="shared" si="59"/>
        <v>0</v>
      </c>
      <c r="J186" s="48">
        <f t="shared" si="59"/>
        <v>0</v>
      </c>
      <c r="K186" s="48">
        <f t="shared" si="59"/>
        <v>0</v>
      </c>
      <c r="L186" s="48">
        <f t="shared" si="59"/>
        <v>0</v>
      </c>
      <c r="M186" s="48">
        <f t="shared" si="59"/>
        <v>1</v>
      </c>
      <c r="N186" s="34">
        <f t="shared" si="48"/>
        <v>0</v>
      </c>
      <c r="O186" s="48">
        <f t="shared" si="59"/>
        <v>0</v>
      </c>
      <c r="P186" s="48">
        <f t="shared" si="59"/>
        <v>0</v>
      </c>
    </row>
    <row r="187" spans="1:16" x14ac:dyDescent="0.55000000000000004">
      <c r="A187" s="5" t="s">
        <v>168</v>
      </c>
      <c r="B187" s="13">
        <f t="shared" si="51"/>
        <v>13</v>
      </c>
      <c r="C187" s="14">
        <v>6</v>
      </c>
      <c r="D187" s="13">
        <v>7</v>
      </c>
      <c r="E187" s="9">
        <f t="shared" si="46"/>
        <v>0.53846153846153844</v>
      </c>
      <c r="F187" s="14">
        <v>0</v>
      </c>
      <c r="G187" s="14">
        <v>2</v>
      </c>
      <c r="H187" s="13">
        <v>0</v>
      </c>
      <c r="I187" s="13">
        <v>0</v>
      </c>
      <c r="J187" s="13">
        <v>2</v>
      </c>
      <c r="K187" s="13">
        <v>0</v>
      </c>
      <c r="L187" s="13">
        <f t="shared" si="47"/>
        <v>4</v>
      </c>
      <c r="M187" s="13">
        <v>8</v>
      </c>
      <c r="N187" s="9">
        <f t="shared" si="48"/>
        <v>0.33333333333333331</v>
      </c>
      <c r="O187" s="13">
        <v>1</v>
      </c>
      <c r="P187" s="13">
        <v>0</v>
      </c>
    </row>
    <row r="188" spans="1:16" x14ac:dyDescent="0.55000000000000004">
      <c r="A188" s="17" t="s">
        <v>179</v>
      </c>
      <c r="B188" s="13">
        <f t="shared" si="51"/>
        <v>43</v>
      </c>
      <c r="C188" s="13">
        <v>5</v>
      </c>
      <c r="D188" s="13">
        <v>38</v>
      </c>
      <c r="E188" s="9">
        <f t="shared" si="46"/>
        <v>0.88372093023255816</v>
      </c>
      <c r="F188" s="13">
        <v>0</v>
      </c>
      <c r="G188" s="13">
        <v>1</v>
      </c>
      <c r="H188" s="13">
        <v>0</v>
      </c>
      <c r="I188" s="13">
        <v>0</v>
      </c>
      <c r="J188" s="13">
        <v>3</v>
      </c>
      <c r="K188" s="13">
        <v>1</v>
      </c>
      <c r="L188" s="13">
        <f t="shared" si="47"/>
        <v>5</v>
      </c>
      <c r="M188" s="13">
        <v>37</v>
      </c>
      <c r="N188" s="9">
        <f t="shared" si="48"/>
        <v>0.11904761904761904</v>
      </c>
      <c r="O188" s="13">
        <v>1</v>
      </c>
      <c r="P188" s="13">
        <v>0</v>
      </c>
    </row>
    <row r="189" spans="1:16" s="3" customFormat="1" x14ac:dyDescent="0.55000000000000004">
      <c r="A189" s="8" t="s">
        <v>181</v>
      </c>
      <c r="B189" s="19">
        <f t="shared" si="51"/>
        <v>6</v>
      </c>
      <c r="C189" s="20">
        <v>2</v>
      </c>
      <c r="D189" s="19">
        <v>4</v>
      </c>
      <c r="E189" s="9">
        <f t="shared" si="46"/>
        <v>0.66666666666666663</v>
      </c>
      <c r="F189" s="20">
        <v>0</v>
      </c>
      <c r="G189" s="20">
        <v>0</v>
      </c>
      <c r="H189" s="19">
        <v>0</v>
      </c>
      <c r="I189" s="19">
        <v>0</v>
      </c>
      <c r="J189" s="19">
        <v>0</v>
      </c>
      <c r="K189" s="19">
        <v>0</v>
      </c>
      <c r="L189" s="13">
        <f t="shared" si="47"/>
        <v>0</v>
      </c>
      <c r="M189" s="19">
        <v>6</v>
      </c>
      <c r="N189" s="9">
        <f t="shared" si="48"/>
        <v>0</v>
      </c>
      <c r="O189" s="19">
        <v>0</v>
      </c>
      <c r="P189" s="19">
        <v>0</v>
      </c>
    </row>
    <row r="190" spans="1:16" s="3" customFormat="1" x14ac:dyDescent="0.55000000000000004">
      <c r="A190" s="8" t="s">
        <v>182</v>
      </c>
      <c r="B190" s="19">
        <f t="shared" si="51"/>
        <v>15</v>
      </c>
      <c r="C190" s="20">
        <v>2</v>
      </c>
      <c r="D190" s="19">
        <v>13</v>
      </c>
      <c r="E190" s="9">
        <f t="shared" si="46"/>
        <v>0.8666666666666667</v>
      </c>
      <c r="F190" s="20">
        <v>0</v>
      </c>
      <c r="G190" s="20">
        <v>0</v>
      </c>
      <c r="H190" s="19">
        <v>0</v>
      </c>
      <c r="I190" s="19">
        <v>0</v>
      </c>
      <c r="J190" s="19">
        <v>1</v>
      </c>
      <c r="K190" s="19">
        <v>1</v>
      </c>
      <c r="L190" s="13">
        <f t="shared" si="47"/>
        <v>2</v>
      </c>
      <c r="M190" s="19">
        <v>12</v>
      </c>
      <c r="N190" s="9">
        <f t="shared" si="48"/>
        <v>0.14285714285714285</v>
      </c>
      <c r="O190" s="19">
        <v>1</v>
      </c>
      <c r="P190" s="19">
        <v>0</v>
      </c>
    </row>
    <row r="191" spans="1:16" s="3" customFormat="1" x14ac:dyDescent="0.55000000000000004">
      <c r="A191" s="8" t="s">
        <v>183</v>
      </c>
      <c r="B191" s="19">
        <f t="shared" si="51"/>
        <v>5</v>
      </c>
      <c r="C191" s="20">
        <v>0</v>
      </c>
      <c r="D191" s="19">
        <v>5</v>
      </c>
      <c r="E191" s="9">
        <f t="shared" si="46"/>
        <v>1</v>
      </c>
      <c r="F191" s="20">
        <v>0</v>
      </c>
      <c r="G191" s="20">
        <v>0</v>
      </c>
      <c r="H191" s="19">
        <v>0</v>
      </c>
      <c r="I191" s="19">
        <v>0</v>
      </c>
      <c r="J191" s="19">
        <v>2</v>
      </c>
      <c r="K191" s="19">
        <v>0</v>
      </c>
      <c r="L191" s="13">
        <f t="shared" si="47"/>
        <v>2</v>
      </c>
      <c r="M191" s="19">
        <v>3</v>
      </c>
      <c r="N191" s="9">
        <f t="shared" si="48"/>
        <v>0.4</v>
      </c>
      <c r="O191" s="19">
        <v>0</v>
      </c>
      <c r="P191" s="19">
        <v>0</v>
      </c>
    </row>
    <row r="192" spans="1:16" s="3" customFormat="1" x14ac:dyDescent="0.55000000000000004">
      <c r="A192" s="17" t="s">
        <v>162</v>
      </c>
      <c r="B192" s="13">
        <f>C192+D192</f>
        <v>10</v>
      </c>
      <c r="C192" s="14">
        <v>2</v>
      </c>
      <c r="D192" s="13">
        <v>8</v>
      </c>
      <c r="E192" s="9">
        <f t="shared" si="46"/>
        <v>0.8</v>
      </c>
      <c r="F192" s="14">
        <v>0</v>
      </c>
      <c r="G192" s="14">
        <v>1</v>
      </c>
      <c r="H192" s="13">
        <v>0</v>
      </c>
      <c r="I192" s="13">
        <v>0</v>
      </c>
      <c r="J192" s="13">
        <v>2</v>
      </c>
      <c r="K192" s="13">
        <v>0</v>
      </c>
      <c r="L192" s="13">
        <f t="shared" si="47"/>
        <v>3</v>
      </c>
      <c r="M192" s="13">
        <v>5</v>
      </c>
      <c r="N192" s="9">
        <f t="shared" si="48"/>
        <v>0.375</v>
      </c>
      <c r="O192" s="13">
        <v>2</v>
      </c>
      <c r="P192" s="13">
        <v>0</v>
      </c>
    </row>
    <row r="193" spans="1:17" s="2" customFormat="1" x14ac:dyDescent="0.55000000000000004">
      <c r="A193" s="46" t="s">
        <v>46</v>
      </c>
      <c r="B193" s="24">
        <f t="shared" si="51"/>
        <v>66</v>
      </c>
      <c r="C193" s="24">
        <f>C188+C187+C192</f>
        <v>13</v>
      </c>
      <c r="D193" s="24">
        <f>D188+D187+D192</f>
        <v>53</v>
      </c>
      <c r="E193" s="35">
        <f t="shared" si="46"/>
        <v>0.80303030303030298</v>
      </c>
      <c r="F193" s="24">
        <f>F188+F187+F192</f>
        <v>0</v>
      </c>
      <c r="G193" s="24">
        <f t="shared" ref="G193:L193" si="60">G188+G187+G192</f>
        <v>4</v>
      </c>
      <c r="H193" s="24">
        <f t="shared" si="60"/>
        <v>0</v>
      </c>
      <c r="I193" s="24">
        <f t="shared" si="60"/>
        <v>0</v>
      </c>
      <c r="J193" s="24">
        <f t="shared" si="60"/>
        <v>7</v>
      </c>
      <c r="K193" s="24">
        <f t="shared" si="60"/>
        <v>1</v>
      </c>
      <c r="L193" s="24">
        <f t="shared" si="60"/>
        <v>12</v>
      </c>
      <c r="M193" s="24">
        <f>M188+M187+M192</f>
        <v>50</v>
      </c>
      <c r="N193" s="35">
        <f t="shared" si="48"/>
        <v>0.19354838709677419</v>
      </c>
      <c r="O193" s="24">
        <f>O188+O187+O192</f>
        <v>4</v>
      </c>
      <c r="P193" s="24">
        <f>P188+P187+P192</f>
        <v>0</v>
      </c>
    </row>
    <row r="194" spans="1:17" x14ac:dyDescent="0.55000000000000004">
      <c r="A194" s="5" t="s">
        <v>181</v>
      </c>
      <c r="B194" s="13">
        <f>C194+D194</f>
        <v>6</v>
      </c>
      <c r="C194" s="13">
        <v>0</v>
      </c>
      <c r="D194" s="13">
        <v>6</v>
      </c>
      <c r="E194" s="9">
        <f t="shared" si="46"/>
        <v>1</v>
      </c>
      <c r="F194" s="13">
        <v>0</v>
      </c>
      <c r="G194" s="13">
        <v>1</v>
      </c>
      <c r="H194" s="13">
        <v>0</v>
      </c>
      <c r="I194" s="13">
        <v>0</v>
      </c>
      <c r="J194" s="13">
        <v>0</v>
      </c>
      <c r="K194" s="13">
        <v>0</v>
      </c>
      <c r="L194" s="13">
        <f t="shared" si="47"/>
        <v>1</v>
      </c>
      <c r="M194" s="13">
        <v>5</v>
      </c>
      <c r="N194" s="9">
        <f t="shared" si="48"/>
        <v>0.16666666666666666</v>
      </c>
      <c r="O194" s="13">
        <v>0</v>
      </c>
      <c r="P194" s="13">
        <v>0</v>
      </c>
    </row>
    <row r="195" spans="1:17" x14ac:dyDescent="0.55000000000000004">
      <c r="A195" s="5" t="s">
        <v>206</v>
      </c>
      <c r="B195" s="13">
        <f>C195+D195</f>
        <v>21</v>
      </c>
      <c r="C195" s="13">
        <v>3</v>
      </c>
      <c r="D195" s="13">
        <v>18</v>
      </c>
      <c r="E195" s="9">
        <v>0</v>
      </c>
      <c r="F195" s="13">
        <v>0</v>
      </c>
      <c r="G195" s="13">
        <v>0</v>
      </c>
      <c r="H195" s="13">
        <v>1</v>
      </c>
      <c r="I195" s="13">
        <v>0</v>
      </c>
      <c r="J195" s="13">
        <v>0</v>
      </c>
      <c r="K195" s="13">
        <v>0</v>
      </c>
      <c r="L195" s="13">
        <f t="shared" si="47"/>
        <v>1</v>
      </c>
      <c r="M195" s="13">
        <v>15</v>
      </c>
      <c r="N195" s="9">
        <f t="shared" si="48"/>
        <v>6.25E-2</v>
      </c>
      <c r="O195" s="13">
        <v>0</v>
      </c>
      <c r="P195" s="13">
        <v>5</v>
      </c>
    </row>
    <row r="196" spans="1:17" x14ac:dyDescent="0.55000000000000004">
      <c r="A196" s="58" t="s">
        <v>202</v>
      </c>
      <c r="B196" s="13">
        <f t="shared" si="51"/>
        <v>2</v>
      </c>
      <c r="C196" s="13">
        <v>2</v>
      </c>
      <c r="D196" s="13">
        <v>0</v>
      </c>
      <c r="E196" s="9">
        <f t="shared" si="46"/>
        <v>0</v>
      </c>
      <c r="F196" s="13">
        <v>0</v>
      </c>
      <c r="G196" s="13">
        <v>0</v>
      </c>
      <c r="H196" s="13">
        <v>1</v>
      </c>
      <c r="I196" s="13">
        <v>0</v>
      </c>
      <c r="J196" s="13">
        <v>0</v>
      </c>
      <c r="K196" s="13">
        <v>0</v>
      </c>
      <c r="L196" s="13">
        <f t="shared" si="47"/>
        <v>1</v>
      </c>
      <c r="M196" s="13">
        <v>1</v>
      </c>
      <c r="N196" s="9">
        <f t="shared" si="48"/>
        <v>0.5</v>
      </c>
      <c r="O196" s="13">
        <v>0</v>
      </c>
      <c r="P196" s="13">
        <v>0</v>
      </c>
    </row>
    <row r="197" spans="1:17" x14ac:dyDescent="0.55000000000000004">
      <c r="A197" s="5" t="s">
        <v>183</v>
      </c>
      <c r="B197" s="13">
        <f t="shared" si="51"/>
        <v>2</v>
      </c>
      <c r="C197" s="14">
        <v>0</v>
      </c>
      <c r="D197" s="13">
        <v>2</v>
      </c>
      <c r="E197" s="9">
        <f t="shared" si="46"/>
        <v>1</v>
      </c>
      <c r="F197" s="14">
        <v>0</v>
      </c>
      <c r="G197" s="14">
        <v>0</v>
      </c>
      <c r="H197" s="13">
        <v>0</v>
      </c>
      <c r="I197" s="13">
        <v>0</v>
      </c>
      <c r="J197" s="13">
        <v>1</v>
      </c>
      <c r="K197" s="13">
        <v>0</v>
      </c>
      <c r="L197" s="13">
        <f t="shared" si="47"/>
        <v>1</v>
      </c>
      <c r="M197" s="13">
        <v>1</v>
      </c>
      <c r="N197" s="9">
        <f t="shared" si="48"/>
        <v>0.5</v>
      </c>
      <c r="O197" s="13">
        <v>0</v>
      </c>
      <c r="P197" s="13">
        <v>0</v>
      </c>
    </row>
    <row r="198" spans="1:17" s="2" customFormat="1" x14ac:dyDescent="0.55000000000000004">
      <c r="A198" s="42" t="s">
        <v>50</v>
      </c>
      <c r="B198" s="26">
        <f>C198+D198</f>
        <v>31</v>
      </c>
      <c r="C198" s="26">
        <f>SUM(C194:C197)</f>
        <v>5</v>
      </c>
      <c r="D198" s="26">
        <f>SUM(D194:D197)</f>
        <v>26</v>
      </c>
      <c r="E198" s="27">
        <f t="shared" si="46"/>
        <v>0.83870967741935487</v>
      </c>
      <c r="F198" s="26">
        <f t="shared" ref="F198:K198" si="61">SUM(F194:F197)</f>
        <v>0</v>
      </c>
      <c r="G198" s="26">
        <f t="shared" si="61"/>
        <v>1</v>
      </c>
      <c r="H198" s="26">
        <f t="shared" si="61"/>
        <v>2</v>
      </c>
      <c r="I198" s="26">
        <f t="shared" si="61"/>
        <v>0</v>
      </c>
      <c r="J198" s="26">
        <f t="shared" si="61"/>
        <v>1</v>
      </c>
      <c r="K198" s="26">
        <f t="shared" si="61"/>
        <v>0</v>
      </c>
      <c r="L198" s="26">
        <f>SUM(L197)</f>
        <v>1</v>
      </c>
      <c r="M198" s="26">
        <f>SUM(M194:M197)</f>
        <v>22</v>
      </c>
      <c r="N198" s="27">
        <f t="shared" si="48"/>
        <v>4.3478260869565216E-2</v>
      </c>
      <c r="O198" s="26">
        <f>SUM(O194:O197)</f>
        <v>0</v>
      </c>
      <c r="P198" s="26">
        <f>SUM(P194:P197)</f>
        <v>5</v>
      </c>
    </row>
    <row r="199" spans="1:17" s="57" customFormat="1" x14ac:dyDescent="0.55000000000000004">
      <c r="A199" s="47" t="s">
        <v>306</v>
      </c>
      <c r="B199" s="24">
        <f t="shared" si="51"/>
        <v>98</v>
      </c>
      <c r="C199" s="24">
        <f>C186+C193+C198</f>
        <v>18</v>
      </c>
      <c r="D199" s="24">
        <f>D186+D193+D198</f>
        <v>80</v>
      </c>
      <c r="E199" s="35">
        <f t="shared" si="46"/>
        <v>0.81632653061224492</v>
      </c>
      <c r="F199" s="48">
        <f>F186+F193+F198</f>
        <v>0</v>
      </c>
      <c r="G199" s="48">
        <f t="shared" ref="G199:K199" si="62">G186+G193+G198</f>
        <v>5</v>
      </c>
      <c r="H199" s="48">
        <f t="shared" si="62"/>
        <v>2</v>
      </c>
      <c r="I199" s="48">
        <f t="shared" si="62"/>
        <v>0</v>
      </c>
      <c r="J199" s="48">
        <f t="shared" si="62"/>
        <v>8</v>
      </c>
      <c r="K199" s="48">
        <f t="shared" si="62"/>
        <v>1</v>
      </c>
      <c r="L199" s="24">
        <f>F199+G199+H199+I199+J199+K199</f>
        <v>16</v>
      </c>
      <c r="M199" s="24">
        <f>M186+M193+M198</f>
        <v>73</v>
      </c>
      <c r="N199" s="35">
        <f t="shared" si="48"/>
        <v>0.1797752808988764</v>
      </c>
      <c r="O199" s="24">
        <f>O186+O193+O198</f>
        <v>4</v>
      </c>
      <c r="P199" s="24">
        <f>P186+P193+P198</f>
        <v>5</v>
      </c>
      <c r="Q199" s="2"/>
    </row>
    <row r="200" spans="1:17" s="2" customFormat="1" ht="18.3" x14ac:dyDescent="0.7">
      <c r="A200" s="52" t="s">
        <v>219</v>
      </c>
      <c r="B200" s="26"/>
      <c r="C200" s="26"/>
      <c r="D200" s="26"/>
      <c r="E200" s="27"/>
      <c r="F200" s="36"/>
      <c r="G200" s="36"/>
      <c r="H200" s="36"/>
      <c r="I200" s="36"/>
      <c r="J200" s="36"/>
      <c r="K200" s="36"/>
      <c r="L200" s="26"/>
      <c r="M200" s="26"/>
      <c r="N200" s="27"/>
      <c r="O200" s="26"/>
      <c r="P200" s="26"/>
    </row>
    <row r="201" spans="1:17" s="2" customFormat="1" x14ac:dyDescent="0.55000000000000004">
      <c r="A201" s="5" t="s">
        <v>220</v>
      </c>
      <c r="B201" s="13">
        <f>C201+D201</f>
        <v>4</v>
      </c>
      <c r="C201" s="13">
        <v>2</v>
      </c>
      <c r="D201" s="13">
        <v>2</v>
      </c>
      <c r="E201" s="9">
        <f t="shared" ref="E201:E209" si="63">D201/B201</f>
        <v>0.5</v>
      </c>
      <c r="F201" s="14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26">
        <f t="shared" ref="L201:L209" si="64">F201+G201+H201+I201+J201+K201</f>
        <v>0</v>
      </c>
      <c r="M201" s="13">
        <v>1</v>
      </c>
      <c r="N201" s="27">
        <f t="shared" ref="N201:N209" si="65">L201/(L201+M201)</f>
        <v>0</v>
      </c>
      <c r="O201" s="13">
        <v>2</v>
      </c>
      <c r="P201" s="13">
        <v>1</v>
      </c>
    </row>
    <row r="202" spans="1:17" s="2" customFormat="1" x14ac:dyDescent="0.55000000000000004">
      <c r="A202" s="31" t="s">
        <v>221</v>
      </c>
      <c r="B202" s="19">
        <f>C202+D202</f>
        <v>0</v>
      </c>
      <c r="C202" s="20">
        <v>0</v>
      </c>
      <c r="D202" s="19">
        <v>0</v>
      </c>
      <c r="E202" s="9" t="e">
        <f t="shared" si="63"/>
        <v>#DIV/0!</v>
      </c>
      <c r="F202" s="20">
        <v>0</v>
      </c>
      <c r="G202" s="20">
        <v>0</v>
      </c>
      <c r="H202" s="19">
        <v>0</v>
      </c>
      <c r="I202" s="19">
        <v>0</v>
      </c>
      <c r="J202" s="19">
        <v>0</v>
      </c>
      <c r="K202" s="19">
        <v>0</v>
      </c>
      <c r="L202" s="13">
        <f t="shared" si="64"/>
        <v>0</v>
      </c>
      <c r="M202" s="19">
        <v>0</v>
      </c>
      <c r="N202" s="9" t="e">
        <f t="shared" si="65"/>
        <v>#DIV/0!</v>
      </c>
      <c r="O202" s="19">
        <v>0</v>
      </c>
      <c r="P202" s="19">
        <v>0</v>
      </c>
    </row>
    <row r="203" spans="1:17" s="2" customFormat="1" x14ac:dyDescent="0.55000000000000004">
      <c r="A203" s="5" t="s">
        <v>222</v>
      </c>
      <c r="B203" s="19">
        <f>C203+D203</f>
        <v>1</v>
      </c>
      <c r="C203" s="13">
        <v>0</v>
      </c>
      <c r="D203" s="13">
        <v>1</v>
      </c>
      <c r="E203" s="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26">
        <f t="shared" si="64"/>
        <v>0</v>
      </c>
      <c r="M203" s="13">
        <v>1</v>
      </c>
      <c r="N203" s="27">
        <v>0</v>
      </c>
      <c r="O203" s="26">
        <v>0</v>
      </c>
      <c r="P203" s="13">
        <v>0</v>
      </c>
    </row>
    <row r="204" spans="1:17" s="2" customFormat="1" x14ac:dyDescent="0.55000000000000004">
      <c r="A204" s="46" t="s">
        <v>22</v>
      </c>
      <c r="B204" s="24">
        <f>B201+B203</f>
        <v>5</v>
      </c>
      <c r="C204" s="24">
        <f t="shared" ref="C204" si="66">C201+C203</f>
        <v>2</v>
      </c>
      <c r="D204" s="24">
        <f>D201+D203</f>
        <v>3</v>
      </c>
      <c r="E204" s="35">
        <f t="shared" si="63"/>
        <v>0.6</v>
      </c>
      <c r="F204" s="48">
        <f>F203+F201</f>
        <v>0</v>
      </c>
      <c r="G204" s="48">
        <f t="shared" ref="G204:K204" si="67">G203+G201</f>
        <v>0</v>
      </c>
      <c r="H204" s="48">
        <f t="shared" si="67"/>
        <v>0</v>
      </c>
      <c r="I204" s="48">
        <f t="shared" si="67"/>
        <v>0</v>
      </c>
      <c r="J204" s="48">
        <f t="shared" si="67"/>
        <v>0</v>
      </c>
      <c r="K204" s="48">
        <f t="shared" si="67"/>
        <v>0</v>
      </c>
      <c r="L204" s="24">
        <f t="shared" si="64"/>
        <v>0</v>
      </c>
      <c r="M204" s="24">
        <f>M201+M203</f>
        <v>2</v>
      </c>
      <c r="N204" s="35">
        <f t="shared" si="65"/>
        <v>0</v>
      </c>
      <c r="O204" s="24">
        <f>O203+O201</f>
        <v>2</v>
      </c>
      <c r="P204" s="24">
        <f>P203+P201</f>
        <v>1</v>
      </c>
    </row>
    <row r="205" spans="1:17" s="2" customFormat="1" x14ac:dyDescent="0.55000000000000004">
      <c r="A205" s="5" t="s">
        <v>223</v>
      </c>
      <c r="B205" s="13">
        <f>C205+D205</f>
        <v>9</v>
      </c>
      <c r="C205" s="13">
        <v>4</v>
      </c>
      <c r="D205" s="13">
        <v>5</v>
      </c>
      <c r="E205" s="9">
        <f>D205/B205</f>
        <v>0.55555555555555558</v>
      </c>
      <c r="F205" s="14">
        <v>0</v>
      </c>
      <c r="G205" s="14">
        <v>0</v>
      </c>
      <c r="H205" s="14">
        <v>0</v>
      </c>
      <c r="I205" s="14">
        <v>0</v>
      </c>
      <c r="J205" s="14">
        <v>1</v>
      </c>
      <c r="K205" s="14">
        <v>0</v>
      </c>
      <c r="L205" s="26">
        <f t="shared" si="64"/>
        <v>1</v>
      </c>
      <c r="M205" s="13">
        <v>7</v>
      </c>
      <c r="N205" s="27">
        <f t="shared" si="65"/>
        <v>0.125</v>
      </c>
      <c r="O205" s="13">
        <v>0</v>
      </c>
      <c r="P205" s="13">
        <v>1</v>
      </c>
    </row>
    <row r="206" spans="1:17" s="2" customFormat="1" x14ac:dyDescent="0.55000000000000004">
      <c r="A206" s="31" t="s">
        <v>71</v>
      </c>
      <c r="B206" s="19">
        <f>C206+D206</f>
        <v>2</v>
      </c>
      <c r="C206" s="20">
        <v>0</v>
      </c>
      <c r="D206" s="19">
        <v>2</v>
      </c>
      <c r="E206" s="9">
        <f>D206/B206</f>
        <v>1</v>
      </c>
      <c r="F206" s="20">
        <v>0</v>
      </c>
      <c r="G206" s="20">
        <v>0</v>
      </c>
      <c r="H206" s="19">
        <v>0</v>
      </c>
      <c r="I206" s="19">
        <v>0</v>
      </c>
      <c r="J206" s="19">
        <v>0</v>
      </c>
      <c r="K206" s="19">
        <v>0</v>
      </c>
      <c r="L206" s="13">
        <f t="shared" si="64"/>
        <v>0</v>
      </c>
      <c r="M206" s="19">
        <v>2</v>
      </c>
      <c r="N206" s="9">
        <f t="shared" si="65"/>
        <v>0</v>
      </c>
      <c r="O206" s="19">
        <v>0</v>
      </c>
      <c r="P206" s="19">
        <v>0</v>
      </c>
    </row>
    <row r="207" spans="1:17" s="2" customFormat="1" x14ac:dyDescent="0.55000000000000004">
      <c r="A207" s="5" t="s">
        <v>224</v>
      </c>
      <c r="B207" s="13">
        <f>C207+D207</f>
        <v>2</v>
      </c>
      <c r="C207" s="13">
        <v>2</v>
      </c>
      <c r="D207" s="13">
        <v>0</v>
      </c>
      <c r="E207" s="9">
        <f>D207/B207</f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26">
        <f t="shared" si="64"/>
        <v>0</v>
      </c>
      <c r="M207" s="13">
        <v>2</v>
      </c>
      <c r="N207" s="9">
        <f t="shared" si="65"/>
        <v>0</v>
      </c>
      <c r="O207" s="13">
        <v>0</v>
      </c>
      <c r="P207" s="13">
        <v>0</v>
      </c>
    </row>
    <row r="208" spans="1:17" s="2" customFormat="1" x14ac:dyDescent="0.55000000000000004">
      <c r="A208" s="5" t="s">
        <v>225</v>
      </c>
      <c r="B208" s="13">
        <f>C208+D208</f>
        <v>7</v>
      </c>
      <c r="C208" s="13">
        <v>3</v>
      </c>
      <c r="D208" s="13">
        <v>4</v>
      </c>
      <c r="E208" s="9">
        <f>D208/B208</f>
        <v>0.5714285714285714</v>
      </c>
      <c r="F208" s="14">
        <v>0</v>
      </c>
      <c r="G208" s="14">
        <v>0</v>
      </c>
      <c r="H208" s="14">
        <v>2</v>
      </c>
      <c r="I208" s="14">
        <v>0</v>
      </c>
      <c r="J208" s="14">
        <v>0</v>
      </c>
      <c r="K208" s="14">
        <v>1</v>
      </c>
      <c r="L208" s="26">
        <f t="shared" si="64"/>
        <v>3</v>
      </c>
      <c r="M208" s="13">
        <v>3</v>
      </c>
      <c r="N208" s="9">
        <f t="shared" si="65"/>
        <v>0.5</v>
      </c>
      <c r="O208" s="13">
        <v>1</v>
      </c>
      <c r="P208" s="13">
        <v>0</v>
      </c>
    </row>
    <row r="209" spans="1:17" s="2" customFormat="1" x14ac:dyDescent="0.55000000000000004">
      <c r="A209" s="46" t="s">
        <v>46</v>
      </c>
      <c r="B209" s="24">
        <f>B207+B205+B208</f>
        <v>18</v>
      </c>
      <c r="C209" s="24">
        <f>C207+C205+C208</f>
        <v>9</v>
      </c>
      <c r="D209" s="24">
        <f>D207+D205+D208</f>
        <v>9</v>
      </c>
      <c r="E209" s="35">
        <f t="shared" si="63"/>
        <v>0.5</v>
      </c>
      <c r="F209" s="48">
        <f>F207+F205+F208</f>
        <v>0</v>
      </c>
      <c r="G209" s="48">
        <f t="shared" ref="G209:K209" si="68">G207+G205+G208</f>
        <v>0</v>
      </c>
      <c r="H209" s="48">
        <f t="shared" si="68"/>
        <v>2</v>
      </c>
      <c r="I209" s="48">
        <f t="shared" si="68"/>
        <v>0</v>
      </c>
      <c r="J209" s="48">
        <f t="shared" si="68"/>
        <v>1</v>
      </c>
      <c r="K209" s="48">
        <f t="shared" si="68"/>
        <v>1</v>
      </c>
      <c r="L209" s="24">
        <f t="shared" si="64"/>
        <v>4</v>
      </c>
      <c r="M209" s="24">
        <f>M207+M205+M208</f>
        <v>12</v>
      </c>
      <c r="N209" s="35">
        <f t="shared" si="65"/>
        <v>0.25</v>
      </c>
      <c r="O209" s="24">
        <f>O207+O205+O208</f>
        <v>1</v>
      </c>
      <c r="P209" s="24">
        <f>P207+P205+P208</f>
        <v>1</v>
      </c>
    </row>
    <row r="210" spans="1:17" s="2" customFormat="1" x14ac:dyDescent="0.55000000000000004">
      <c r="A210" s="5" t="s">
        <v>99</v>
      </c>
      <c r="B210" s="13">
        <f>C210+D210</f>
        <v>3</v>
      </c>
      <c r="C210" s="13">
        <v>2</v>
      </c>
      <c r="D210" s="13">
        <v>1</v>
      </c>
      <c r="E210" s="9">
        <f>D210/B210</f>
        <v>0.33333333333333331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3">
        <f>F210+G210+H210+I210+J210+K210</f>
        <v>0</v>
      </c>
      <c r="M210" s="13">
        <v>3</v>
      </c>
      <c r="N210" s="9">
        <f>L210/(L210+M210)</f>
        <v>0</v>
      </c>
      <c r="O210" s="13">
        <v>0</v>
      </c>
      <c r="P210" s="13">
        <v>0</v>
      </c>
    </row>
    <row r="211" spans="1:17" s="2" customFormat="1" x14ac:dyDescent="0.55000000000000004">
      <c r="A211" s="1" t="s">
        <v>226</v>
      </c>
      <c r="B211" s="13">
        <f>C211+D211</f>
        <v>1</v>
      </c>
      <c r="C211" s="13">
        <v>1</v>
      </c>
      <c r="D211" s="13">
        <v>0</v>
      </c>
      <c r="E211" s="9">
        <f>D211/B211</f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3">
        <f>F211+G211+H211+I211+J211+K211</f>
        <v>0</v>
      </c>
      <c r="M211" s="13">
        <v>1</v>
      </c>
      <c r="N211" s="9">
        <f>L211/(L211+M211)</f>
        <v>0</v>
      </c>
      <c r="O211" s="13">
        <v>0</v>
      </c>
      <c r="P211" s="13">
        <v>0</v>
      </c>
    </row>
    <row r="212" spans="1:17" s="2" customFormat="1" x14ac:dyDescent="0.55000000000000004">
      <c r="A212" s="42" t="s">
        <v>50</v>
      </c>
      <c r="B212" s="26">
        <f>B210+B211</f>
        <v>4</v>
      </c>
      <c r="C212" s="26">
        <f>C210+C211</f>
        <v>3</v>
      </c>
      <c r="D212" s="26">
        <f>D210+D211</f>
        <v>1</v>
      </c>
      <c r="E212" s="27">
        <f>D212/B212</f>
        <v>0.25</v>
      </c>
      <c r="F212" s="36">
        <f>F210+F211</f>
        <v>0</v>
      </c>
      <c r="G212" s="36">
        <f t="shared" ref="G212:I212" si="69">G210+G211</f>
        <v>0</v>
      </c>
      <c r="H212" s="36">
        <f t="shared" si="69"/>
        <v>0</v>
      </c>
      <c r="I212" s="36">
        <f t="shared" si="69"/>
        <v>0</v>
      </c>
      <c r="J212" s="36">
        <f>J210+J211</f>
        <v>0</v>
      </c>
      <c r="K212" s="36">
        <f t="shared" ref="K212:L212" si="70">K210+K211</f>
        <v>0</v>
      </c>
      <c r="L212" s="36">
        <f t="shared" si="70"/>
        <v>0</v>
      </c>
      <c r="M212" s="26">
        <f>M210+M211</f>
        <v>4</v>
      </c>
      <c r="N212" s="27">
        <f>L212/(L212+M212)</f>
        <v>0</v>
      </c>
      <c r="O212" s="26">
        <f>O210+O211</f>
        <v>0</v>
      </c>
      <c r="P212" s="26">
        <f>P210+P211</f>
        <v>0</v>
      </c>
    </row>
    <row r="213" spans="1:17" s="4" customFormat="1" ht="15.6" x14ac:dyDescent="0.6">
      <c r="A213" s="46" t="s">
        <v>227</v>
      </c>
      <c r="B213" s="24">
        <f>C213+D213</f>
        <v>27</v>
      </c>
      <c r="C213" s="24">
        <f>C212+C209+C204</f>
        <v>14</v>
      </c>
      <c r="D213" s="24">
        <f>D204+D209+D212</f>
        <v>13</v>
      </c>
      <c r="E213" s="35">
        <f>D213/B213</f>
        <v>0.48148148148148145</v>
      </c>
      <c r="F213" s="48">
        <f t="shared" ref="F213:M213" si="71">F204+F209+F212</f>
        <v>0</v>
      </c>
      <c r="G213" s="48">
        <f t="shared" si="71"/>
        <v>0</v>
      </c>
      <c r="H213" s="48">
        <f t="shared" si="71"/>
        <v>2</v>
      </c>
      <c r="I213" s="48">
        <f t="shared" si="71"/>
        <v>0</v>
      </c>
      <c r="J213" s="48">
        <f t="shared" si="71"/>
        <v>1</v>
      </c>
      <c r="K213" s="48">
        <f t="shared" si="71"/>
        <v>1</v>
      </c>
      <c r="L213" s="48">
        <f t="shared" si="71"/>
        <v>4</v>
      </c>
      <c r="M213" s="48">
        <f t="shared" si="71"/>
        <v>18</v>
      </c>
      <c r="N213" s="35">
        <f>L213/(L213+M213)</f>
        <v>0.18181818181818182</v>
      </c>
      <c r="O213" s="24">
        <f>O204+O209+O212</f>
        <v>3</v>
      </c>
      <c r="P213" s="24">
        <f>P204+P209+P212</f>
        <v>2</v>
      </c>
    </row>
    <row r="214" spans="1:17" x14ac:dyDescent="0.55000000000000004">
      <c r="A214" s="2" t="s">
        <v>307</v>
      </c>
      <c r="B214" s="26">
        <f>C214+D214</f>
        <v>1260</v>
      </c>
      <c r="C214" s="26">
        <f>C32+C56+C75+C148+C98+C169+C183+C199+C213</f>
        <v>412</v>
      </c>
      <c r="D214" s="26">
        <f>D32+D56+D75+D148+D98+D169+D183+D199+D213</f>
        <v>848</v>
      </c>
      <c r="E214" s="27">
        <f t="shared" si="46"/>
        <v>0.67301587301587307</v>
      </c>
      <c r="F214" s="36">
        <f>F32+F56+F75+F148+F98+F169+F183+F199+F213</f>
        <v>0</v>
      </c>
      <c r="G214" s="36">
        <f>G32+G56+G75+G148+G98+G169+G183+G199+G213</f>
        <v>73</v>
      </c>
      <c r="H214" s="36">
        <f>H32+H56+H75+H148+H98+H169+H183+H199+H213</f>
        <v>94</v>
      </c>
      <c r="I214" s="36">
        <f t="shared" ref="I214:K214" si="72">I32+I56+I75+I148+I98+I169+I183+I199+I213</f>
        <v>9</v>
      </c>
      <c r="J214" s="36">
        <f t="shared" si="72"/>
        <v>98</v>
      </c>
      <c r="K214" s="36">
        <f t="shared" si="72"/>
        <v>21</v>
      </c>
      <c r="L214" s="26">
        <f>F214+G214+H214+I214+J214+K214</f>
        <v>295</v>
      </c>
      <c r="M214" s="26">
        <f>M32+M56+M75+M148+M98+M169+M183+M199+M213</f>
        <v>705</v>
      </c>
      <c r="N214" s="27">
        <f>L214/(L214+M214)</f>
        <v>0.29499999999999998</v>
      </c>
      <c r="O214" s="26">
        <f t="shared" ref="O214:P214" si="73">O32+O56+O75+O148+O98+O169+O183+O199+O213</f>
        <v>206</v>
      </c>
      <c r="P214" s="26">
        <f t="shared" si="73"/>
        <v>52</v>
      </c>
    </row>
    <row r="215" spans="1:17" x14ac:dyDescent="0.55000000000000004">
      <c r="A215" s="45" t="s">
        <v>239</v>
      </c>
      <c r="B215" s="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</row>
  </sheetData>
  <pageMargins left="0.7" right="0.7" top="0.75" bottom="0.75" header="0.3" footer="0.3"/>
  <pageSetup scale="55" orientation="landscape" r:id="rId1"/>
  <headerFooter>
    <oddHeader xml:space="preserve">&amp;L&amp;"-,Bold"Program Level Data&amp;C&amp;"-,Bold"Table 41&amp;R&amp;"-,Bold"Graduate Degrees by Gender and Ethnicity </oddHeader>
    <oddFooter>&amp;L&amp;"-,Bold"Office of Institutional Research, UMass Boston</oddFooter>
  </headerFooter>
  <rowBreaks count="4" manualBreakCount="4">
    <brk id="56" max="16" man="1"/>
    <brk id="98" max="15" man="1"/>
    <brk id="148" max="15" man="1"/>
    <brk id="183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Z207"/>
  <sheetViews>
    <sheetView zoomScaleNormal="100" workbookViewId="0">
      <selection activeCell="A207" sqref="A207:XFD207"/>
    </sheetView>
  </sheetViews>
  <sheetFormatPr defaultColWidth="9.15625" defaultRowHeight="14.4" x14ac:dyDescent="0.55000000000000004"/>
  <cols>
    <col min="1" max="1" width="15" style="2" customWidth="1"/>
    <col min="2" max="2" width="44" style="1" customWidth="1"/>
    <col min="3" max="3" width="8.68359375" style="41" customWidth="1"/>
    <col min="4" max="4" width="8.41796875" style="41" customWidth="1"/>
    <col min="5" max="5" width="8.83984375" style="41" customWidth="1"/>
    <col min="6" max="6" width="8.41796875" style="41" customWidth="1"/>
    <col min="7" max="7" width="9.83984375" style="41" customWidth="1"/>
    <col min="8" max="8" width="6.41796875" style="41" customWidth="1"/>
    <col min="9" max="9" width="9.41796875" style="41" customWidth="1"/>
    <col min="10" max="10" width="8.83984375" style="41" customWidth="1"/>
    <col min="11" max="11" width="8.41796875" style="41" customWidth="1"/>
    <col min="12" max="12" width="7.83984375" style="41" customWidth="1"/>
    <col min="13" max="13" width="11.41796875" style="41" customWidth="1"/>
    <col min="14" max="14" width="7.83984375" style="41" customWidth="1"/>
    <col min="15" max="15" width="13" style="41" customWidth="1"/>
    <col min="16" max="16" width="14.26171875" style="41" customWidth="1"/>
    <col min="17" max="17" width="9.68359375" style="41" customWidth="1"/>
    <col min="18" max="16384" width="9.15625" style="1"/>
  </cols>
  <sheetData>
    <row r="1" spans="1:17" ht="18.3" x14ac:dyDescent="0.7">
      <c r="A1" s="52" t="s">
        <v>308</v>
      </c>
    </row>
    <row r="2" spans="1:17" s="2" customFormat="1" ht="57.9" thickBot="1" x14ac:dyDescent="0.6">
      <c r="A2" s="15"/>
      <c r="B2" s="54"/>
      <c r="C2" s="50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11</v>
      </c>
      <c r="M2" s="50" t="s">
        <v>12</v>
      </c>
      <c r="N2" s="50" t="s">
        <v>13</v>
      </c>
      <c r="O2" s="50" t="s">
        <v>14</v>
      </c>
      <c r="P2" s="50" t="s">
        <v>15</v>
      </c>
      <c r="Q2" s="50" t="s">
        <v>16</v>
      </c>
    </row>
    <row r="3" spans="1:17" s="2" customFormat="1" x14ac:dyDescent="0.55000000000000004">
      <c r="A3" s="25" t="s">
        <v>17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55000000000000004">
      <c r="B4" s="5" t="s">
        <v>18</v>
      </c>
      <c r="C4" s="13">
        <f>D4+E4</f>
        <v>9</v>
      </c>
      <c r="D4" s="14">
        <v>0</v>
      </c>
      <c r="E4" s="13">
        <v>9</v>
      </c>
      <c r="F4" s="9">
        <f>E4/C4</f>
        <v>1</v>
      </c>
      <c r="G4" s="14">
        <v>0</v>
      </c>
      <c r="H4" s="14">
        <v>1</v>
      </c>
      <c r="I4" s="13">
        <v>0</v>
      </c>
      <c r="J4" s="13">
        <v>0</v>
      </c>
      <c r="K4" s="13">
        <v>2</v>
      </c>
      <c r="L4" s="13">
        <v>1</v>
      </c>
      <c r="M4" s="13">
        <f>G4+H4+I4+J4+K4+L4</f>
        <v>4</v>
      </c>
      <c r="N4" s="13">
        <v>3</v>
      </c>
      <c r="O4" s="9">
        <f>M4/(M4+N4)</f>
        <v>0.5714285714285714</v>
      </c>
      <c r="P4" s="13">
        <v>2</v>
      </c>
      <c r="Q4" s="13">
        <v>0</v>
      </c>
    </row>
    <row r="5" spans="1:17" x14ac:dyDescent="0.55000000000000004">
      <c r="B5" s="5" t="s">
        <v>290</v>
      </c>
      <c r="C5" s="13">
        <f>D5+E5</f>
        <v>1</v>
      </c>
      <c r="D5" s="14">
        <v>1</v>
      </c>
      <c r="E5" s="13">
        <v>0</v>
      </c>
      <c r="F5" s="9">
        <f>E5/C5</f>
        <v>0</v>
      </c>
      <c r="G5" s="14">
        <v>0</v>
      </c>
      <c r="H5" s="14">
        <v>0</v>
      </c>
      <c r="I5" s="13">
        <v>0</v>
      </c>
      <c r="J5" s="13">
        <v>0</v>
      </c>
      <c r="K5" s="13">
        <v>0</v>
      </c>
      <c r="L5" s="13">
        <v>0</v>
      </c>
      <c r="M5" s="13">
        <f t="shared" ref="M5:M6" si="0">G5+H5+I5+J5+K5+L5</f>
        <v>0</v>
      </c>
      <c r="N5" s="13">
        <v>1</v>
      </c>
      <c r="O5" s="9">
        <f t="shared" ref="O5" si="1">M5/(M5+N5)</f>
        <v>0</v>
      </c>
      <c r="P5" s="13">
        <v>0</v>
      </c>
      <c r="Q5" s="13">
        <v>0</v>
      </c>
    </row>
    <row r="6" spans="1:17" x14ac:dyDescent="0.55000000000000004">
      <c r="B6" s="5" t="s">
        <v>291</v>
      </c>
      <c r="C6" s="13">
        <f>D6+E6</f>
        <v>2</v>
      </c>
      <c r="D6" s="14">
        <v>1</v>
      </c>
      <c r="E6" s="13">
        <v>1</v>
      </c>
      <c r="F6" s="9">
        <f>E6/C6</f>
        <v>0.5</v>
      </c>
      <c r="G6" s="14">
        <v>1</v>
      </c>
      <c r="H6" s="14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si="0"/>
        <v>1</v>
      </c>
      <c r="N6" s="13">
        <v>1</v>
      </c>
      <c r="O6" s="9">
        <f>M6/(M6+N6)</f>
        <v>0.5</v>
      </c>
      <c r="P6" s="13">
        <v>0</v>
      </c>
      <c r="Q6" s="13">
        <v>0</v>
      </c>
    </row>
    <row r="7" spans="1:17" s="2" customFormat="1" x14ac:dyDescent="0.55000000000000004">
      <c r="A7" s="25"/>
      <c r="B7" s="46" t="s">
        <v>22</v>
      </c>
      <c r="C7" s="24">
        <f>D7+E7</f>
        <v>12</v>
      </c>
      <c r="D7" s="24">
        <f>SUM(D4:D6)</f>
        <v>2</v>
      </c>
      <c r="E7" s="24">
        <f>SUM(E4:E6)</f>
        <v>10</v>
      </c>
      <c r="F7" s="35">
        <f t="shared" ref="F7:F74" si="2">E7/C7</f>
        <v>0.83333333333333337</v>
      </c>
      <c r="G7" s="24">
        <f t="shared" ref="G7:L7" si="3">SUM(G4:G6)</f>
        <v>1</v>
      </c>
      <c r="H7" s="24">
        <f t="shared" si="3"/>
        <v>1</v>
      </c>
      <c r="I7" s="24">
        <f t="shared" si="3"/>
        <v>0</v>
      </c>
      <c r="J7" s="24">
        <f t="shared" si="3"/>
        <v>0</v>
      </c>
      <c r="K7" s="24">
        <f t="shared" si="3"/>
        <v>2</v>
      </c>
      <c r="L7" s="24">
        <f t="shared" si="3"/>
        <v>1</v>
      </c>
      <c r="M7" s="24">
        <f>G7+H7+I7+J7+K7+L7</f>
        <v>5</v>
      </c>
      <c r="N7" s="24">
        <f>SUM(N4:N6)</f>
        <v>5</v>
      </c>
      <c r="O7" s="35">
        <f t="shared" ref="O7:O74" si="4">M7/(M7+N7)</f>
        <v>0.5</v>
      </c>
      <c r="P7" s="24">
        <f>SUM(P4:P6)</f>
        <v>2</v>
      </c>
      <c r="Q7" s="24">
        <f>SUM(Q4:Q6)</f>
        <v>0</v>
      </c>
    </row>
    <row r="8" spans="1:17" x14ac:dyDescent="0.55000000000000004">
      <c r="B8" s="5" t="s">
        <v>23</v>
      </c>
      <c r="C8" s="13">
        <f>D8+E8</f>
        <v>3</v>
      </c>
      <c r="D8" s="14">
        <v>3</v>
      </c>
      <c r="E8" s="13">
        <v>0</v>
      </c>
      <c r="F8" s="9">
        <f t="shared" si="2"/>
        <v>0</v>
      </c>
      <c r="G8" s="14">
        <v>0</v>
      </c>
      <c r="H8" s="14">
        <v>0</v>
      </c>
      <c r="I8" s="13">
        <v>0</v>
      </c>
      <c r="J8" s="13">
        <v>0</v>
      </c>
      <c r="K8" s="13">
        <v>0</v>
      </c>
      <c r="L8" s="13">
        <v>0</v>
      </c>
      <c r="M8" s="13">
        <f t="shared" ref="M8:M74" si="5">G8+H8+I8+J8+K8+L8</f>
        <v>0</v>
      </c>
      <c r="N8" s="13">
        <v>2</v>
      </c>
      <c r="O8" s="9">
        <f t="shared" si="4"/>
        <v>0</v>
      </c>
      <c r="P8" s="13">
        <v>0</v>
      </c>
      <c r="Q8" s="13">
        <v>1</v>
      </c>
    </row>
    <row r="9" spans="1:17" x14ac:dyDescent="0.55000000000000004">
      <c r="B9" s="5" t="s">
        <v>24</v>
      </c>
      <c r="C9" s="13">
        <f t="shared" ref="C9:C74" si="6">D9+E9</f>
        <v>6</v>
      </c>
      <c r="D9" s="14">
        <v>1</v>
      </c>
      <c r="E9" s="13">
        <v>5</v>
      </c>
      <c r="F9" s="9">
        <f t="shared" si="2"/>
        <v>0.83333333333333337</v>
      </c>
      <c r="G9" s="14">
        <v>0</v>
      </c>
      <c r="H9" s="14">
        <v>2</v>
      </c>
      <c r="I9" s="13">
        <v>0</v>
      </c>
      <c r="J9" s="13">
        <v>0</v>
      </c>
      <c r="K9" s="13">
        <v>0</v>
      </c>
      <c r="L9" s="13">
        <v>0</v>
      </c>
      <c r="M9" s="13">
        <f t="shared" si="5"/>
        <v>2</v>
      </c>
      <c r="N9" s="13">
        <v>2</v>
      </c>
      <c r="O9" s="9">
        <f t="shared" si="4"/>
        <v>0.5</v>
      </c>
      <c r="P9" s="13">
        <v>2</v>
      </c>
      <c r="Q9" s="13">
        <v>0</v>
      </c>
    </row>
    <row r="10" spans="1:17" x14ac:dyDescent="0.55000000000000004">
      <c r="B10" s="5" t="s">
        <v>25</v>
      </c>
      <c r="C10" s="13">
        <f t="shared" si="6"/>
        <v>42</v>
      </c>
      <c r="D10" s="14">
        <v>12</v>
      </c>
      <c r="E10" s="13">
        <v>30</v>
      </c>
      <c r="F10" s="9">
        <f t="shared" si="2"/>
        <v>0.7142857142857143</v>
      </c>
      <c r="G10" s="14">
        <v>0</v>
      </c>
      <c r="H10" s="14">
        <v>0</v>
      </c>
      <c r="I10" s="13">
        <v>3</v>
      </c>
      <c r="J10" s="13">
        <v>1</v>
      </c>
      <c r="K10" s="13">
        <v>1</v>
      </c>
      <c r="L10" s="13">
        <v>3</v>
      </c>
      <c r="M10" s="13">
        <f t="shared" si="5"/>
        <v>8</v>
      </c>
      <c r="N10" s="13">
        <v>24</v>
      </c>
      <c r="O10" s="9">
        <f t="shared" si="4"/>
        <v>0.25</v>
      </c>
      <c r="P10" s="13">
        <v>4</v>
      </c>
      <c r="Q10" s="13">
        <v>6</v>
      </c>
    </row>
    <row r="11" spans="1:17" x14ac:dyDescent="0.55000000000000004">
      <c r="B11" s="5" t="s">
        <v>26</v>
      </c>
      <c r="C11" s="13">
        <f t="shared" si="6"/>
        <v>11</v>
      </c>
      <c r="D11" s="14">
        <v>2</v>
      </c>
      <c r="E11" s="13">
        <v>9</v>
      </c>
      <c r="F11" s="9">
        <f t="shared" si="2"/>
        <v>0.81818181818181823</v>
      </c>
      <c r="G11" s="14">
        <v>0</v>
      </c>
      <c r="H11" s="14">
        <v>0</v>
      </c>
      <c r="I11" s="13">
        <v>0</v>
      </c>
      <c r="J11" s="13">
        <v>0</v>
      </c>
      <c r="K11" s="13">
        <v>2</v>
      </c>
      <c r="L11" s="13">
        <v>1</v>
      </c>
      <c r="M11" s="13">
        <f t="shared" si="5"/>
        <v>3</v>
      </c>
      <c r="N11" s="13">
        <v>7</v>
      </c>
      <c r="O11" s="9">
        <f t="shared" si="4"/>
        <v>0.3</v>
      </c>
      <c r="P11" s="13">
        <v>1</v>
      </c>
      <c r="Q11" s="13">
        <v>0</v>
      </c>
    </row>
    <row r="12" spans="1:17" x14ac:dyDescent="0.55000000000000004">
      <c r="B12" s="5" t="s">
        <v>27</v>
      </c>
      <c r="C12" s="13">
        <f t="shared" si="6"/>
        <v>5</v>
      </c>
      <c r="D12" s="14">
        <v>1</v>
      </c>
      <c r="E12" s="13">
        <v>4</v>
      </c>
      <c r="F12" s="9">
        <f t="shared" si="2"/>
        <v>0.8</v>
      </c>
      <c r="G12" s="14">
        <v>0</v>
      </c>
      <c r="H12" s="14">
        <v>0</v>
      </c>
      <c r="I12" s="13">
        <v>1</v>
      </c>
      <c r="J12" s="13">
        <v>0</v>
      </c>
      <c r="K12" s="13">
        <v>2</v>
      </c>
      <c r="L12" s="13">
        <v>0</v>
      </c>
      <c r="M12" s="13">
        <f t="shared" si="5"/>
        <v>3</v>
      </c>
      <c r="N12" s="13">
        <v>2</v>
      </c>
      <c r="O12" s="9">
        <f t="shared" si="4"/>
        <v>0.6</v>
      </c>
      <c r="P12" s="13">
        <v>0</v>
      </c>
      <c r="Q12" s="13">
        <v>0</v>
      </c>
    </row>
    <row r="13" spans="1:17" x14ac:dyDescent="0.55000000000000004">
      <c r="B13" s="5" t="s">
        <v>29</v>
      </c>
      <c r="C13" s="13">
        <f t="shared" si="6"/>
        <v>10</v>
      </c>
      <c r="D13" s="14">
        <v>2</v>
      </c>
      <c r="E13" s="13">
        <v>8</v>
      </c>
      <c r="F13" s="9">
        <f t="shared" si="2"/>
        <v>0.8</v>
      </c>
      <c r="G13" s="14">
        <v>0</v>
      </c>
      <c r="H13" s="14">
        <v>0</v>
      </c>
      <c r="I13" s="13">
        <v>0</v>
      </c>
      <c r="J13" s="13">
        <v>0</v>
      </c>
      <c r="K13" s="13">
        <v>0</v>
      </c>
      <c r="L13" s="13">
        <v>0</v>
      </c>
      <c r="M13" s="13">
        <f t="shared" si="5"/>
        <v>0</v>
      </c>
      <c r="N13" s="13">
        <v>8</v>
      </c>
      <c r="O13" s="9">
        <f t="shared" si="4"/>
        <v>0</v>
      </c>
      <c r="P13" s="13">
        <v>0</v>
      </c>
      <c r="Q13" s="13">
        <v>2</v>
      </c>
    </row>
    <row r="14" spans="1:17" x14ac:dyDescent="0.55000000000000004">
      <c r="B14" s="5" t="s">
        <v>32</v>
      </c>
      <c r="C14" s="13">
        <f t="shared" si="6"/>
        <v>23</v>
      </c>
      <c r="D14" s="14">
        <v>7</v>
      </c>
      <c r="E14" s="13">
        <v>16</v>
      </c>
      <c r="F14" s="9">
        <f t="shared" si="2"/>
        <v>0.69565217391304346</v>
      </c>
      <c r="G14" s="14">
        <v>0</v>
      </c>
      <c r="H14" s="14">
        <v>0</v>
      </c>
      <c r="I14" s="13">
        <v>1</v>
      </c>
      <c r="J14" s="13">
        <v>0</v>
      </c>
      <c r="K14" s="13">
        <v>0</v>
      </c>
      <c r="L14" s="13">
        <v>1</v>
      </c>
      <c r="M14" s="13">
        <f t="shared" si="5"/>
        <v>2</v>
      </c>
      <c r="N14" s="13">
        <v>19</v>
      </c>
      <c r="O14" s="9">
        <f t="shared" si="4"/>
        <v>9.5238095238095233E-2</v>
      </c>
      <c r="P14" s="13">
        <v>2</v>
      </c>
      <c r="Q14" s="13">
        <v>0</v>
      </c>
    </row>
    <row r="15" spans="1:17" x14ac:dyDescent="0.55000000000000004">
      <c r="B15" s="5" t="s">
        <v>33</v>
      </c>
      <c r="C15" s="13">
        <f t="shared" si="6"/>
        <v>8</v>
      </c>
      <c r="D15" s="14">
        <v>2</v>
      </c>
      <c r="E15" s="13">
        <v>6</v>
      </c>
      <c r="F15" s="9">
        <f t="shared" si="2"/>
        <v>0.75</v>
      </c>
      <c r="G15" s="14">
        <v>0</v>
      </c>
      <c r="H15" s="14">
        <v>0</v>
      </c>
      <c r="I15" s="13">
        <v>0</v>
      </c>
      <c r="J15" s="13">
        <v>0</v>
      </c>
      <c r="K15" s="13">
        <v>0</v>
      </c>
      <c r="L15" s="13">
        <v>0</v>
      </c>
      <c r="M15" s="13">
        <f t="shared" si="5"/>
        <v>0</v>
      </c>
      <c r="N15" s="13">
        <v>7</v>
      </c>
      <c r="O15" s="9">
        <f t="shared" si="4"/>
        <v>0</v>
      </c>
      <c r="P15" s="13">
        <v>0</v>
      </c>
      <c r="Q15" s="13">
        <v>1</v>
      </c>
    </row>
    <row r="16" spans="1:17" x14ac:dyDescent="0.55000000000000004">
      <c r="B16" s="17" t="s">
        <v>34</v>
      </c>
      <c r="C16" s="13">
        <f t="shared" si="6"/>
        <v>17</v>
      </c>
      <c r="D16" s="13">
        <v>8</v>
      </c>
      <c r="E16" s="13">
        <v>9</v>
      </c>
      <c r="F16" s="9">
        <f t="shared" si="2"/>
        <v>0.52941176470588236</v>
      </c>
      <c r="G16" s="13">
        <v>0</v>
      </c>
      <c r="H16" s="13">
        <v>2</v>
      </c>
      <c r="I16" s="13">
        <v>0</v>
      </c>
      <c r="J16" s="13">
        <v>0</v>
      </c>
      <c r="K16" s="13">
        <v>0</v>
      </c>
      <c r="L16" s="13">
        <v>0</v>
      </c>
      <c r="M16" s="13">
        <f t="shared" si="5"/>
        <v>2</v>
      </c>
      <c r="N16" s="13">
        <v>14</v>
      </c>
      <c r="O16" s="9">
        <f t="shared" si="4"/>
        <v>0.125</v>
      </c>
      <c r="P16" s="13">
        <v>0</v>
      </c>
      <c r="Q16" s="13">
        <v>1</v>
      </c>
    </row>
    <row r="17" spans="1:17" s="3" customFormat="1" x14ac:dyDescent="0.55000000000000004">
      <c r="A17" s="43"/>
      <c r="B17" s="18" t="s">
        <v>35</v>
      </c>
      <c r="C17" s="19">
        <f>D17+E17</f>
        <v>4</v>
      </c>
      <c r="D17" s="20">
        <v>1</v>
      </c>
      <c r="E17" s="19">
        <v>3</v>
      </c>
      <c r="F17" s="9">
        <f t="shared" si="2"/>
        <v>0.75</v>
      </c>
      <c r="G17" s="20">
        <v>0</v>
      </c>
      <c r="H17" s="20">
        <v>0</v>
      </c>
      <c r="I17" s="19">
        <v>0</v>
      </c>
      <c r="J17" s="19">
        <v>0</v>
      </c>
      <c r="K17" s="19">
        <v>0</v>
      </c>
      <c r="L17" s="19">
        <v>0</v>
      </c>
      <c r="M17" s="13">
        <f t="shared" si="5"/>
        <v>0</v>
      </c>
      <c r="N17" s="19">
        <v>4</v>
      </c>
      <c r="O17" s="9">
        <f t="shared" si="4"/>
        <v>0</v>
      </c>
      <c r="P17" s="19">
        <v>0</v>
      </c>
      <c r="Q17" s="19">
        <v>0</v>
      </c>
    </row>
    <row r="18" spans="1:17" s="3" customFormat="1" x14ac:dyDescent="0.55000000000000004">
      <c r="A18" s="43"/>
      <c r="B18" s="18" t="s">
        <v>36</v>
      </c>
      <c r="C18" s="19">
        <f t="shared" si="6"/>
        <v>7</v>
      </c>
      <c r="D18" s="20">
        <v>5</v>
      </c>
      <c r="E18" s="19">
        <v>2</v>
      </c>
      <c r="F18" s="9">
        <f t="shared" si="2"/>
        <v>0.2857142857142857</v>
      </c>
      <c r="G18" s="20">
        <v>0</v>
      </c>
      <c r="H18" s="20">
        <v>2</v>
      </c>
      <c r="I18" s="19">
        <v>0</v>
      </c>
      <c r="J18" s="19">
        <v>0</v>
      </c>
      <c r="K18" s="19">
        <v>0</v>
      </c>
      <c r="L18" s="19">
        <v>0</v>
      </c>
      <c r="M18" s="13">
        <f t="shared" si="5"/>
        <v>2</v>
      </c>
      <c r="N18" s="19">
        <v>5</v>
      </c>
      <c r="O18" s="9">
        <f t="shared" si="4"/>
        <v>0.2857142857142857</v>
      </c>
      <c r="P18" s="19">
        <v>0</v>
      </c>
      <c r="Q18" s="19">
        <v>0</v>
      </c>
    </row>
    <row r="19" spans="1:17" s="3" customFormat="1" x14ac:dyDescent="0.55000000000000004">
      <c r="A19" s="43"/>
      <c r="B19" s="18" t="s">
        <v>37</v>
      </c>
      <c r="C19" s="19">
        <f t="shared" si="6"/>
        <v>4</v>
      </c>
      <c r="D19" s="20">
        <v>1</v>
      </c>
      <c r="E19" s="19">
        <v>3</v>
      </c>
      <c r="F19" s="9">
        <f t="shared" si="2"/>
        <v>0.75</v>
      </c>
      <c r="G19" s="20">
        <v>0</v>
      </c>
      <c r="H19" s="20">
        <v>0</v>
      </c>
      <c r="I19" s="19">
        <v>0</v>
      </c>
      <c r="J19" s="19">
        <v>0</v>
      </c>
      <c r="K19" s="19">
        <v>0</v>
      </c>
      <c r="L19" s="19">
        <v>0</v>
      </c>
      <c r="M19" s="13">
        <f t="shared" si="5"/>
        <v>0</v>
      </c>
      <c r="N19" s="19">
        <v>3</v>
      </c>
      <c r="O19" s="9">
        <f t="shared" si="4"/>
        <v>0</v>
      </c>
      <c r="P19" s="19">
        <v>0</v>
      </c>
      <c r="Q19" s="19">
        <v>1</v>
      </c>
    </row>
    <row r="20" spans="1:17" s="3" customFormat="1" x14ac:dyDescent="0.55000000000000004">
      <c r="A20" s="43"/>
      <c r="B20" s="18" t="s">
        <v>230</v>
      </c>
      <c r="C20" s="19">
        <f t="shared" si="6"/>
        <v>2</v>
      </c>
      <c r="D20" s="20">
        <v>1</v>
      </c>
      <c r="E20" s="19">
        <v>1</v>
      </c>
      <c r="F20" s="9">
        <f t="shared" si="2"/>
        <v>0.5</v>
      </c>
      <c r="G20" s="20">
        <v>0</v>
      </c>
      <c r="H20" s="20">
        <v>0</v>
      </c>
      <c r="I20" s="19">
        <v>0</v>
      </c>
      <c r="J20" s="19">
        <v>0</v>
      </c>
      <c r="K20" s="19">
        <v>0</v>
      </c>
      <c r="L20" s="19">
        <v>0</v>
      </c>
      <c r="M20" s="13">
        <f t="shared" si="5"/>
        <v>0</v>
      </c>
      <c r="N20" s="19">
        <v>2</v>
      </c>
      <c r="O20" s="9">
        <f t="shared" si="4"/>
        <v>0</v>
      </c>
      <c r="P20" s="19">
        <v>0</v>
      </c>
      <c r="Q20" s="19">
        <v>0</v>
      </c>
    </row>
    <row r="21" spans="1:17" x14ac:dyDescent="0.55000000000000004">
      <c r="B21" s="5" t="s">
        <v>231</v>
      </c>
      <c r="C21" s="13">
        <f>D21+E21</f>
        <v>12</v>
      </c>
      <c r="D21" s="14">
        <v>1</v>
      </c>
      <c r="E21" s="13">
        <v>11</v>
      </c>
      <c r="F21" s="9">
        <f>E21/C21</f>
        <v>0.91666666666666663</v>
      </c>
      <c r="G21" s="14">
        <v>0</v>
      </c>
      <c r="H21" s="14">
        <v>2</v>
      </c>
      <c r="I21" s="13">
        <v>2</v>
      </c>
      <c r="J21" s="13">
        <v>0</v>
      </c>
      <c r="K21" s="13">
        <v>3</v>
      </c>
      <c r="L21" s="13">
        <v>0</v>
      </c>
      <c r="M21" s="13">
        <f>G21+H21+I21+J21+K21+L21</f>
        <v>7</v>
      </c>
      <c r="N21" s="13">
        <v>5</v>
      </c>
      <c r="O21" s="9">
        <f>M21/(M21+N21)</f>
        <v>0.58333333333333337</v>
      </c>
      <c r="P21" s="13">
        <v>0</v>
      </c>
      <c r="Q21" s="13">
        <v>0</v>
      </c>
    </row>
    <row r="22" spans="1:17" x14ac:dyDescent="0.55000000000000004">
      <c r="B22" s="5" t="s">
        <v>40</v>
      </c>
      <c r="C22" s="13">
        <f t="shared" si="6"/>
        <v>7</v>
      </c>
      <c r="D22" s="21">
        <v>2</v>
      </c>
      <c r="E22" s="21">
        <v>5</v>
      </c>
      <c r="F22" s="9">
        <f t="shared" si="2"/>
        <v>0.7142857142857143</v>
      </c>
      <c r="G22" s="21">
        <v>0</v>
      </c>
      <c r="H22" s="21">
        <v>1</v>
      </c>
      <c r="I22" s="22">
        <v>0</v>
      </c>
      <c r="J22" s="22">
        <v>0</v>
      </c>
      <c r="K22" s="22">
        <v>0</v>
      </c>
      <c r="L22" s="22">
        <v>0</v>
      </c>
      <c r="M22" s="13">
        <f t="shared" si="5"/>
        <v>1</v>
      </c>
      <c r="N22" s="21">
        <v>6</v>
      </c>
      <c r="O22" s="9">
        <f t="shared" si="4"/>
        <v>0.14285714285714285</v>
      </c>
      <c r="P22" s="22">
        <v>0</v>
      </c>
      <c r="Q22" s="22">
        <v>0</v>
      </c>
    </row>
    <row r="23" spans="1:17" x14ac:dyDescent="0.55000000000000004">
      <c r="B23" s="7" t="s">
        <v>41</v>
      </c>
      <c r="C23" s="19">
        <f>D23+E23</f>
        <v>1</v>
      </c>
      <c r="D23" s="20">
        <v>0</v>
      </c>
      <c r="E23" s="19">
        <v>1</v>
      </c>
      <c r="F23" s="9">
        <f t="shared" si="2"/>
        <v>1</v>
      </c>
      <c r="G23" s="20">
        <v>0</v>
      </c>
      <c r="H23" s="20">
        <v>0</v>
      </c>
      <c r="I23" s="19">
        <v>0</v>
      </c>
      <c r="J23" s="19">
        <v>0</v>
      </c>
      <c r="K23" s="19">
        <v>0</v>
      </c>
      <c r="L23" s="19">
        <v>0</v>
      </c>
      <c r="M23" s="13">
        <f t="shared" si="5"/>
        <v>0</v>
      </c>
      <c r="N23" s="19">
        <v>1</v>
      </c>
      <c r="O23" s="9">
        <f t="shared" si="4"/>
        <v>0</v>
      </c>
      <c r="P23" s="19">
        <v>0</v>
      </c>
      <c r="Q23" s="19">
        <v>0</v>
      </c>
    </row>
    <row r="24" spans="1:17" x14ac:dyDescent="0.55000000000000004">
      <c r="B24" s="7" t="s">
        <v>43</v>
      </c>
      <c r="C24" s="19">
        <f>D24+E24</f>
        <v>1</v>
      </c>
      <c r="D24" s="20">
        <v>1</v>
      </c>
      <c r="E24" s="19">
        <v>0</v>
      </c>
      <c r="F24" s="9">
        <f>E24/C24</f>
        <v>0</v>
      </c>
      <c r="G24" s="20">
        <v>0</v>
      </c>
      <c r="H24" s="20">
        <v>0</v>
      </c>
      <c r="I24" s="19">
        <v>0</v>
      </c>
      <c r="J24" s="19">
        <v>0</v>
      </c>
      <c r="K24" s="19">
        <v>0</v>
      </c>
      <c r="L24" s="19">
        <v>0</v>
      </c>
      <c r="M24" s="13">
        <f>G24+H24+I24+J24+K24+L24</f>
        <v>0</v>
      </c>
      <c r="N24" s="19">
        <v>1</v>
      </c>
      <c r="O24" s="9">
        <f t="shared" si="4"/>
        <v>0</v>
      </c>
      <c r="P24" s="19">
        <v>0</v>
      </c>
      <c r="Q24" s="19">
        <v>0</v>
      </c>
    </row>
    <row r="25" spans="1:17" s="3" customFormat="1" x14ac:dyDescent="0.55000000000000004">
      <c r="A25" s="43"/>
      <c r="B25" s="18" t="s">
        <v>44</v>
      </c>
      <c r="C25" s="19">
        <f t="shared" si="6"/>
        <v>5</v>
      </c>
      <c r="D25" s="20">
        <v>1</v>
      </c>
      <c r="E25" s="19">
        <v>4</v>
      </c>
      <c r="F25" s="9">
        <f t="shared" si="2"/>
        <v>0.8</v>
      </c>
      <c r="G25" s="20">
        <v>0</v>
      </c>
      <c r="H25" s="20">
        <v>1</v>
      </c>
      <c r="I25" s="19">
        <v>0</v>
      </c>
      <c r="J25" s="19">
        <v>0</v>
      </c>
      <c r="K25" s="19">
        <v>0</v>
      </c>
      <c r="L25" s="19">
        <v>0</v>
      </c>
      <c r="M25" s="13">
        <f t="shared" si="5"/>
        <v>1</v>
      </c>
      <c r="N25" s="19">
        <v>4</v>
      </c>
      <c r="O25" s="9">
        <f t="shared" si="4"/>
        <v>0.2</v>
      </c>
      <c r="P25" s="19">
        <v>0</v>
      </c>
      <c r="Q25" s="19">
        <v>0</v>
      </c>
    </row>
    <row r="26" spans="1:17" s="3" customFormat="1" x14ac:dyDescent="0.55000000000000004">
      <c r="A26" s="43"/>
      <c r="B26" s="5" t="s">
        <v>232</v>
      </c>
      <c r="C26" s="13">
        <f t="shared" ref="C26:C32" si="7">D26+E26</f>
        <v>4</v>
      </c>
      <c r="D26" s="13">
        <v>0</v>
      </c>
      <c r="E26" s="13">
        <v>4</v>
      </c>
      <c r="F26" s="9">
        <f t="shared" si="2"/>
        <v>1</v>
      </c>
      <c r="G26" s="13">
        <v>0</v>
      </c>
      <c r="H26" s="13">
        <v>0</v>
      </c>
      <c r="I26" s="13">
        <v>0</v>
      </c>
      <c r="J26" s="13">
        <v>1</v>
      </c>
      <c r="K26" s="13">
        <v>1</v>
      </c>
      <c r="L26" s="13">
        <v>0</v>
      </c>
      <c r="M26" s="13">
        <f t="shared" si="5"/>
        <v>2</v>
      </c>
      <c r="N26" s="13">
        <v>1</v>
      </c>
      <c r="O26" s="9">
        <f t="shared" si="4"/>
        <v>0.66666666666666663</v>
      </c>
      <c r="P26" s="13">
        <v>1</v>
      </c>
      <c r="Q26" s="13">
        <v>0</v>
      </c>
    </row>
    <row r="27" spans="1:17" s="2" customFormat="1" x14ac:dyDescent="0.55000000000000004">
      <c r="B27" s="46" t="s">
        <v>46</v>
      </c>
      <c r="C27" s="24">
        <f>D27+E27</f>
        <v>148</v>
      </c>
      <c r="D27" s="24">
        <f>SUM(D8:D16)+D21+D22+D26</f>
        <v>41</v>
      </c>
      <c r="E27" s="24">
        <f>SUM(E8:E16)+E21+E22+E26</f>
        <v>107</v>
      </c>
      <c r="F27" s="35">
        <f t="shared" si="2"/>
        <v>0.72297297297297303</v>
      </c>
      <c r="G27" s="24">
        <f>SUM(G8:G16)+G21+G22</f>
        <v>0</v>
      </c>
      <c r="H27" s="24">
        <f t="shared" ref="H27:L27" si="8">SUM(H8:H16)+H21+H22</f>
        <v>7</v>
      </c>
      <c r="I27" s="24">
        <f t="shared" si="8"/>
        <v>7</v>
      </c>
      <c r="J27" s="24">
        <f t="shared" si="8"/>
        <v>1</v>
      </c>
      <c r="K27" s="24">
        <f t="shared" si="8"/>
        <v>8</v>
      </c>
      <c r="L27" s="24">
        <f t="shared" si="8"/>
        <v>5</v>
      </c>
      <c r="M27" s="24">
        <f t="shared" si="5"/>
        <v>28</v>
      </c>
      <c r="N27" s="24">
        <f>SUM(N8:N16)+N21+N22</f>
        <v>96</v>
      </c>
      <c r="O27" s="35">
        <f t="shared" si="4"/>
        <v>0.22580645161290322</v>
      </c>
      <c r="P27" s="24">
        <f>SUM(P8:P16)+P21+P22</f>
        <v>9</v>
      </c>
      <c r="Q27" s="24">
        <f>SUM(Q8:Q16)+Q21+Q22</f>
        <v>11</v>
      </c>
    </row>
    <row r="28" spans="1:17" s="2" customFormat="1" x14ac:dyDescent="0.55000000000000004">
      <c r="B28" s="5" t="s">
        <v>47</v>
      </c>
      <c r="C28" s="13">
        <f t="shared" si="7"/>
        <v>1</v>
      </c>
      <c r="D28" s="13">
        <v>0</v>
      </c>
      <c r="E28" s="13">
        <v>1</v>
      </c>
      <c r="F28" s="9">
        <v>0</v>
      </c>
      <c r="G28" s="13">
        <v>0</v>
      </c>
      <c r="H28" s="13">
        <v>0</v>
      </c>
      <c r="I28" s="13">
        <v>0</v>
      </c>
      <c r="J28" s="13">
        <v>0</v>
      </c>
      <c r="K28" s="13">
        <v>1</v>
      </c>
      <c r="L28" s="13">
        <v>0</v>
      </c>
      <c r="M28" s="13">
        <f>G28+H28+I28+J28+K28+L28</f>
        <v>1</v>
      </c>
      <c r="N28" s="13">
        <v>0</v>
      </c>
      <c r="O28" s="9">
        <v>0</v>
      </c>
      <c r="P28" s="13">
        <v>0</v>
      </c>
      <c r="Q28" s="13">
        <v>0</v>
      </c>
    </row>
    <row r="29" spans="1:17" s="2" customFormat="1" x14ac:dyDescent="0.55000000000000004">
      <c r="B29" s="5" t="s">
        <v>49</v>
      </c>
      <c r="C29" s="13">
        <f t="shared" si="7"/>
        <v>4</v>
      </c>
      <c r="D29" s="13">
        <v>1</v>
      </c>
      <c r="E29" s="13">
        <v>3</v>
      </c>
      <c r="F29" s="9">
        <f>E29/C29</f>
        <v>0.75</v>
      </c>
      <c r="G29" s="13">
        <v>0</v>
      </c>
      <c r="H29" s="13">
        <v>0</v>
      </c>
      <c r="I29" s="13">
        <v>0</v>
      </c>
      <c r="J29" s="13">
        <v>0</v>
      </c>
      <c r="K29" s="13">
        <v>1</v>
      </c>
      <c r="L29" s="13">
        <v>0</v>
      </c>
      <c r="M29" s="13">
        <f>G29+H29+I29+J29+K29+L29</f>
        <v>1</v>
      </c>
      <c r="N29" s="13">
        <v>3</v>
      </c>
      <c r="O29" s="9">
        <f>M29/(M29+N29)</f>
        <v>0.25</v>
      </c>
      <c r="P29" s="13">
        <v>0</v>
      </c>
      <c r="Q29" s="13">
        <v>0</v>
      </c>
    </row>
    <row r="30" spans="1:17" s="2" customFormat="1" x14ac:dyDescent="0.55000000000000004">
      <c r="B30" s="5" t="s">
        <v>234</v>
      </c>
      <c r="C30" s="13">
        <f t="shared" si="7"/>
        <v>1</v>
      </c>
      <c r="D30" s="13">
        <v>0</v>
      </c>
      <c r="E30" s="13">
        <v>1</v>
      </c>
      <c r="F30" s="9">
        <f>E30/C30</f>
        <v>1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f>G30+H30+I30+J30+K30+L30</f>
        <v>0</v>
      </c>
      <c r="N30" s="13">
        <v>1</v>
      </c>
      <c r="O30" s="9">
        <f>M30/(M30+N30)</f>
        <v>0</v>
      </c>
      <c r="P30" s="13">
        <v>0</v>
      </c>
      <c r="Q30" s="13">
        <v>0</v>
      </c>
    </row>
    <row r="31" spans="1:17" s="2" customFormat="1" x14ac:dyDescent="0.55000000000000004">
      <c r="B31" s="42" t="s">
        <v>50</v>
      </c>
      <c r="C31" s="26">
        <f t="shared" si="7"/>
        <v>6</v>
      </c>
      <c r="D31" s="26">
        <f>D28+D29+D30</f>
        <v>1</v>
      </c>
      <c r="E31" s="26">
        <f>E28+E29+E30</f>
        <v>5</v>
      </c>
      <c r="F31" s="27">
        <f t="shared" si="2"/>
        <v>0.83333333333333337</v>
      </c>
      <c r="G31" s="26">
        <f>G28+G29+G30</f>
        <v>0</v>
      </c>
      <c r="H31" s="26">
        <f>H28+H29+H30</f>
        <v>0</v>
      </c>
      <c r="I31" s="26">
        <f>I28+I29+I30</f>
        <v>0</v>
      </c>
      <c r="J31" s="26">
        <f t="shared" ref="J31:M31" si="9">J28+J29+J30</f>
        <v>0</v>
      </c>
      <c r="K31" s="26">
        <f t="shared" si="9"/>
        <v>2</v>
      </c>
      <c r="L31" s="26">
        <f t="shared" si="9"/>
        <v>0</v>
      </c>
      <c r="M31" s="26">
        <f t="shared" si="9"/>
        <v>2</v>
      </c>
      <c r="N31" s="26">
        <f>N28+N29+N30</f>
        <v>4</v>
      </c>
      <c r="O31" s="27">
        <f t="shared" si="4"/>
        <v>0.33333333333333331</v>
      </c>
      <c r="P31" s="26">
        <f>SUM(P28:P30)</f>
        <v>0</v>
      </c>
      <c r="Q31" s="26">
        <f>SUM(Q28:Q30)</f>
        <v>0</v>
      </c>
    </row>
    <row r="32" spans="1:17" s="2" customFormat="1" x14ac:dyDescent="0.55000000000000004">
      <c r="B32" s="47" t="s">
        <v>51</v>
      </c>
      <c r="C32" s="24">
        <f t="shared" si="7"/>
        <v>166</v>
      </c>
      <c r="D32" s="24">
        <f>D7+D27+D31</f>
        <v>44</v>
      </c>
      <c r="E32" s="24">
        <f>E7+E27+E31</f>
        <v>122</v>
      </c>
      <c r="F32" s="35">
        <f t="shared" si="2"/>
        <v>0.73493975903614461</v>
      </c>
      <c r="G32" s="24">
        <f t="shared" ref="G32:L32" si="10">G7+G27+G31</f>
        <v>1</v>
      </c>
      <c r="H32" s="24">
        <f t="shared" si="10"/>
        <v>8</v>
      </c>
      <c r="I32" s="24">
        <f t="shared" si="10"/>
        <v>7</v>
      </c>
      <c r="J32" s="24">
        <f t="shared" si="10"/>
        <v>1</v>
      </c>
      <c r="K32" s="24">
        <f t="shared" si="10"/>
        <v>12</v>
      </c>
      <c r="L32" s="24">
        <f t="shared" si="10"/>
        <v>6</v>
      </c>
      <c r="M32" s="24">
        <f t="shared" si="5"/>
        <v>35</v>
      </c>
      <c r="N32" s="24">
        <f>N7+N27+N31</f>
        <v>105</v>
      </c>
      <c r="O32" s="35">
        <f t="shared" si="4"/>
        <v>0.25</v>
      </c>
      <c r="P32" s="24">
        <f>P7+P27+P31</f>
        <v>11</v>
      </c>
      <c r="Q32" s="24">
        <f>Q7+Q27+Q31</f>
        <v>11</v>
      </c>
    </row>
    <row r="33" spans="1:17" s="2" customFormat="1" x14ac:dyDescent="0.55000000000000004">
      <c r="A33" s="25" t="s">
        <v>52</v>
      </c>
      <c r="C33" s="13"/>
      <c r="D33" s="26"/>
      <c r="E33" s="26"/>
      <c r="F33" s="9"/>
      <c r="G33" s="26"/>
      <c r="H33" s="26"/>
      <c r="I33" s="26"/>
      <c r="J33" s="26"/>
      <c r="K33" s="26"/>
      <c r="L33" s="26"/>
      <c r="M33" s="13"/>
      <c r="N33" s="26"/>
      <c r="O33" s="9"/>
      <c r="P33" s="26"/>
      <c r="Q33" s="26"/>
    </row>
    <row r="34" spans="1:17" s="2" customFormat="1" x14ac:dyDescent="0.55000000000000004">
      <c r="A34" s="25"/>
      <c r="B34" s="1" t="s">
        <v>53</v>
      </c>
      <c r="C34" s="13">
        <f>D34+E34</f>
        <v>0</v>
      </c>
      <c r="D34" s="13">
        <v>0</v>
      </c>
      <c r="E34" s="13">
        <v>0</v>
      </c>
      <c r="F34" s="9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f>G34+H34+I34+J34+K34+L34</f>
        <v>0</v>
      </c>
      <c r="N34" s="13">
        <v>0</v>
      </c>
      <c r="O34" s="9">
        <v>0</v>
      </c>
      <c r="P34" s="13">
        <v>0</v>
      </c>
      <c r="Q34" s="26">
        <v>0</v>
      </c>
    </row>
    <row r="35" spans="1:17" x14ac:dyDescent="0.55000000000000004">
      <c r="A35" s="25"/>
      <c r="B35" s="17" t="s">
        <v>54</v>
      </c>
      <c r="C35" s="13">
        <f>D35+E35</f>
        <v>5</v>
      </c>
      <c r="D35" s="13">
        <v>3</v>
      </c>
      <c r="E35" s="13">
        <v>2</v>
      </c>
      <c r="F35" s="9">
        <f t="shared" si="2"/>
        <v>0.4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f t="shared" si="5"/>
        <v>0</v>
      </c>
      <c r="N35" s="13">
        <v>3</v>
      </c>
      <c r="O35" s="9">
        <f t="shared" si="4"/>
        <v>0</v>
      </c>
      <c r="P35" s="13">
        <v>2</v>
      </c>
      <c r="Q35" s="13">
        <v>0</v>
      </c>
    </row>
    <row r="36" spans="1:17" s="3" customFormat="1" ht="17.25" customHeight="1" x14ac:dyDescent="0.55000000000000004">
      <c r="A36" s="43"/>
      <c r="B36" s="8" t="s">
        <v>55</v>
      </c>
      <c r="C36" s="19">
        <f t="shared" si="6"/>
        <v>1</v>
      </c>
      <c r="D36" s="20">
        <v>0</v>
      </c>
      <c r="E36" s="19">
        <v>1</v>
      </c>
      <c r="F36" s="9">
        <v>0</v>
      </c>
      <c r="G36" s="20">
        <v>0</v>
      </c>
      <c r="H36" s="20">
        <v>0</v>
      </c>
      <c r="I36" s="19">
        <v>0</v>
      </c>
      <c r="J36" s="19">
        <v>0</v>
      </c>
      <c r="K36" s="19">
        <v>0</v>
      </c>
      <c r="L36" s="19">
        <v>1</v>
      </c>
      <c r="M36" s="13">
        <f t="shared" si="5"/>
        <v>1</v>
      </c>
      <c r="N36" s="19">
        <v>0</v>
      </c>
      <c r="O36" s="9">
        <v>0</v>
      </c>
      <c r="P36" s="19">
        <v>0</v>
      </c>
      <c r="Q36" s="19">
        <v>0</v>
      </c>
    </row>
    <row r="37" spans="1:17" s="3" customFormat="1" ht="17.25" customHeight="1" x14ac:dyDescent="0.55000000000000004">
      <c r="A37" s="43"/>
      <c r="B37" s="30" t="s">
        <v>56</v>
      </c>
      <c r="C37" s="19">
        <f>D37+E37</f>
        <v>2</v>
      </c>
      <c r="D37" s="20">
        <v>2</v>
      </c>
      <c r="E37" s="19">
        <v>0</v>
      </c>
      <c r="F37" s="9">
        <f t="shared" si="2"/>
        <v>0</v>
      </c>
      <c r="G37" s="20">
        <v>0</v>
      </c>
      <c r="H37" s="20">
        <v>0</v>
      </c>
      <c r="I37" s="19">
        <v>0</v>
      </c>
      <c r="J37" s="19">
        <v>0</v>
      </c>
      <c r="K37" s="19">
        <v>0</v>
      </c>
      <c r="L37" s="19">
        <v>0</v>
      </c>
      <c r="M37" s="13">
        <f t="shared" si="5"/>
        <v>0</v>
      </c>
      <c r="N37" s="19">
        <v>1</v>
      </c>
      <c r="O37" s="9">
        <f t="shared" si="4"/>
        <v>0</v>
      </c>
      <c r="P37" s="19">
        <v>1</v>
      </c>
      <c r="Q37" s="19">
        <v>0</v>
      </c>
    </row>
    <row r="38" spans="1:17" x14ac:dyDescent="0.55000000000000004">
      <c r="B38" s="17" t="s">
        <v>60</v>
      </c>
      <c r="C38" s="13">
        <f>D38+E38</f>
        <v>2</v>
      </c>
      <c r="D38" s="13">
        <v>0</v>
      </c>
      <c r="E38" s="13">
        <v>2</v>
      </c>
      <c r="F38" s="9">
        <f t="shared" si="2"/>
        <v>1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1</v>
      </c>
      <c r="M38" s="13">
        <f t="shared" si="5"/>
        <v>1</v>
      </c>
      <c r="N38" s="13">
        <v>1</v>
      </c>
      <c r="O38" s="9">
        <v>0</v>
      </c>
      <c r="P38" s="13">
        <v>0</v>
      </c>
      <c r="Q38" s="13">
        <v>0</v>
      </c>
    </row>
    <row r="39" spans="1:17" x14ac:dyDescent="0.55000000000000004">
      <c r="B39" s="18" t="s">
        <v>61</v>
      </c>
      <c r="C39" s="19">
        <f>D39+E39</f>
        <v>1</v>
      </c>
      <c r="D39" s="20">
        <v>0</v>
      </c>
      <c r="E39" s="19">
        <v>1</v>
      </c>
      <c r="F39" s="9">
        <v>0</v>
      </c>
      <c r="G39" s="20">
        <v>0</v>
      </c>
      <c r="H39" s="20">
        <v>0</v>
      </c>
      <c r="I39" s="19">
        <v>0</v>
      </c>
      <c r="J39" s="19">
        <v>0</v>
      </c>
      <c r="K39" s="19">
        <v>0</v>
      </c>
      <c r="L39" s="19">
        <v>1</v>
      </c>
      <c r="M39" s="13">
        <f t="shared" si="5"/>
        <v>1</v>
      </c>
      <c r="N39" s="19">
        <v>0</v>
      </c>
      <c r="O39" s="9">
        <v>0</v>
      </c>
      <c r="P39" s="19">
        <v>0</v>
      </c>
      <c r="Q39" s="19">
        <v>0</v>
      </c>
    </row>
    <row r="40" spans="1:17" s="3" customFormat="1" x14ac:dyDescent="0.55000000000000004">
      <c r="A40" s="43"/>
      <c r="B40" s="18" t="s">
        <v>63</v>
      </c>
      <c r="C40" s="19">
        <f t="shared" si="6"/>
        <v>0</v>
      </c>
      <c r="D40" s="20">
        <v>0</v>
      </c>
      <c r="E40" s="19">
        <v>0</v>
      </c>
      <c r="F40" s="9">
        <v>0</v>
      </c>
      <c r="G40" s="20">
        <v>0</v>
      </c>
      <c r="H40" s="20">
        <v>0</v>
      </c>
      <c r="I40" s="19">
        <v>0</v>
      </c>
      <c r="J40" s="19">
        <v>0</v>
      </c>
      <c r="K40" s="19">
        <v>0</v>
      </c>
      <c r="L40" s="19">
        <v>0</v>
      </c>
      <c r="M40" s="13">
        <f t="shared" si="5"/>
        <v>0</v>
      </c>
      <c r="N40" s="19">
        <v>0</v>
      </c>
      <c r="O40" s="9">
        <v>0</v>
      </c>
      <c r="P40" s="19">
        <v>0</v>
      </c>
      <c r="Q40" s="19">
        <v>0</v>
      </c>
    </row>
    <row r="41" spans="1:17" s="3" customFormat="1" x14ac:dyDescent="0.55000000000000004">
      <c r="A41" s="43"/>
      <c r="B41" s="18" t="s">
        <v>64</v>
      </c>
      <c r="C41" s="19">
        <f>D41+E41</f>
        <v>1</v>
      </c>
      <c r="D41" s="20">
        <v>0</v>
      </c>
      <c r="E41" s="19">
        <v>1</v>
      </c>
      <c r="F41" s="9">
        <f t="shared" si="2"/>
        <v>1</v>
      </c>
      <c r="G41" s="20">
        <v>0</v>
      </c>
      <c r="H41" s="20">
        <v>0</v>
      </c>
      <c r="I41" s="19">
        <v>0</v>
      </c>
      <c r="J41" s="19">
        <v>0</v>
      </c>
      <c r="K41" s="19">
        <v>0</v>
      </c>
      <c r="L41" s="19">
        <v>0</v>
      </c>
      <c r="M41" s="13">
        <f t="shared" si="5"/>
        <v>0</v>
      </c>
      <c r="N41" s="19">
        <v>1</v>
      </c>
      <c r="O41" s="9">
        <v>0</v>
      </c>
      <c r="P41" s="19">
        <v>0</v>
      </c>
      <c r="Q41" s="19">
        <v>0</v>
      </c>
    </row>
    <row r="42" spans="1:17" s="3" customFormat="1" x14ac:dyDescent="0.55000000000000004">
      <c r="A42" s="43"/>
      <c r="B42" s="18" t="s">
        <v>65</v>
      </c>
      <c r="C42" s="19">
        <v>2</v>
      </c>
      <c r="D42" s="20">
        <v>0</v>
      </c>
      <c r="E42" s="19">
        <v>0</v>
      </c>
      <c r="F42" s="9">
        <f t="shared" si="2"/>
        <v>0</v>
      </c>
      <c r="G42" s="20">
        <v>0</v>
      </c>
      <c r="H42" s="20">
        <v>0</v>
      </c>
      <c r="I42" s="19">
        <v>0</v>
      </c>
      <c r="J42" s="19">
        <v>0</v>
      </c>
      <c r="K42" s="19">
        <v>0</v>
      </c>
      <c r="L42" s="19">
        <v>0</v>
      </c>
      <c r="M42" s="13">
        <f t="shared" si="5"/>
        <v>0</v>
      </c>
      <c r="N42" s="19">
        <v>0</v>
      </c>
      <c r="O42" s="9">
        <v>0</v>
      </c>
      <c r="P42" s="19">
        <v>0</v>
      </c>
      <c r="Q42" s="19">
        <v>0</v>
      </c>
    </row>
    <row r="43" spans="1:17" s="3" customFormat="1" x14ac:dyDescent="0.55000000000000004">
      <c r="A43" s="43"/>
      <c r="B43" s="18" t="s">
        <v>66</v>
      </c>
      <c r="C43" s="19">
        <f t="shared" si="6"/>
        <v>0</v>
      </c>
      <c r="D43" s="20">
        <v>0</v>
      </c>
      <c r="E43" s="19">
        <v>0</v>
      </c>
      <c r="F43" s="9">
        <v>0</v>
      </c>
      <c r="G43" s="20">
        <v>0</v>
      </c>
      <c r="H43" s="20">
        <v>0</v>
      </c>
      <c r="I43" s="19">
        <v>0</v>
      </c>
      <c r="J43" s="19">
        <v>0</v>
      </c>
      <c r="K43" s="19">
        <v>0</v>
      </c>
      <c r="L43" s="19">
        <v>0</v>
      </c>
      <c r="M43" s="13">
        <f>L43+K43+J43+I43+H43+G43</f>
        <v>0</v>
      </c>
      <c r="N43" s="19">
        <v>0</v>
      </c>
      <c r="O43" s="9">
        <v>0</v>
      </c>
      <c r="P43" s="19">
        <v>0</v>
      </c>
      <c r="Q43" s="19">
        <v>0</v>
      </c>
    </row>
    <row r="44" spans="1:17" x14ac:dyDescent="0.55000000000000004">
      <c r="B44" s="5" t="s">
        <v>70</v>
      </c>
      <c r="C44" s="13">
        <f t="shared" ref="C44:C49" si="11">D44+E44</f>
        <v>7</v>
      </c>
      <c r="D44" s="20">
        <v>2</v>
      </c>
      <c r="E44" s="13">
        <v>5</v>
      </c>
      <c r="F44" s="9">
        <f t="shared" si="2"/>
        <v>0.7142857142857143</v>
      </c>
      <c r="G44" s="14">
        <v>0</v>
      </c>
      <c r="H44" s="14">
        <v>1</v>
      </c>
      <c r="I44" s="13">
        <v>0</v>
      </c>
      <c r="J44" s="13">
        <v>0</v>
      </c>
      <c r="K44" s="13">
        <v>0</v>
      </c>
      <c r="L44" s="13">
        <v>0</v>
      </c>
      <c r="M44" s="13">
        <f t="shared" si="5"/>
        <v>1</v>
      </c>
      <c r="N44" s="13">
        <v>0</v>
      </c>
      <c r="O44" s="9">
        <f t="shared" si="4"/>
        <v>1</v>
      </c>
      <c r="P44" s="13">
        <v>6</v>
      </c>
      <c r="Q44" s="13">
        <v>0</v>
      </c>
    </row>
    <row r="45" spans="1:17" x14ac:dyDescent="0.55000000000000004">
      <c r="B45" s="31" t="s">
        <v>71</v>
      </c>
      <c r="C45" s="19">
        <f t="shared" si="11"/>
        <v>0</v>
      </c>
      <c r="D45" s="20">
        <v>0</v>
      </c>
      <c r="E45" s="19">
        <v>0</v>
      </c>
      <c r="F45" s="9">
        <v>0</v>
      </c>
      <c r="G45" s="20">
        <v>0</v>
      </c>
      <c r="H45" s="20">
        <v>0</v>
      </c>
      <c r="I45" s="19">
        <v>0</v>
      </c>
      <c r="J45" s="19">
        <v>0</v>
      </c>
      <c r="K45" s="19">
        <v>0</v>
      </c>
      <c r="L45" s="19">
        <v>0</v>
      </c>
      <c r="M45" s="13">
        <f t="shared" si="5"/>
        <v>0</v>
      </c>
      <c r="N45" s="19">
        <v>0</v>
      </c>
      <c r="O45" s="9">
        <v>0</v>
      </c>
      <c r="P45" s="19">
        <v>0</v>
      </c>
      <c r="Q45" s="19">
        <v>0</v>
      </c>
    </row>
    <row r="46" spans="1:17" s="2" customFormat="1" x14ac:dyDescent="0.55000000000000004">
      <c r="A46" s="25"/>
      <c r="B46" s="46" t="s">
        <v>22</v>
      </c>
      <c r="C46" s="24">
        <f t="shared" si="11"/>
        <v>14</v>
      </c>
      <c r="D46" s="24">
        <f>D34+D35+D38+D44</f>
        <v>5</v>
      </c>
      <c r="E46" s="24">
        <f>E34+E35+E38+E44</f>
        <v>9</v>
      </c>
      <c r="F46" s="35">
        <f t="shared" si="2"/>
        <v>0.6428571428571429</v>
      </c>
      <c r="G46" s="24">
        <f>G35+G38+G44</f>
        <v>0</v>
      </c>
      <c r="H46" s="24">
        <f t="shared" ref="H46:L46" si="12">H35+H38+H44</f>
        <v>1</v>
      </c>
      <c r="I46" s="24">
        <f t="shared" si="12"/>
        <v>0</v>
      </c>
      <c r="J46" s="24">
        <f t="shared" si="12"/>
        <v>0</v>
      </c>
      <c r="K46" s="24">
        <f t="shared" si="12"/>
        <v>0</v>
      </c>
      <c r="L46" s="24">
        <f t="shared" si="12"/>
        <v>1</v>
      </c>
      <c r="M46" s="24">
        <f t="shared" si="5"/>
        <v>2</v>
      </c>
      <c r="N46" s="24">
        <f>N35+N38+N44</f>
        <v>4</v>
      </c>
      <c r="O46" s="35">
        <f t="shared" si="4"/>
        <v>0.33333333333333331</v>
      </c>
      <c r="P46" s="24">
        <f>P35+P38+P44</f>
        <v>8</v>
      </c>
      <c r="Q46" s="24">
        <f>Q35+Q38+Q44</f>
        <v>0</v>
      </c>
    </row>
    <row r="47" spans="1:17" x14ac:dyDescent="0.55000000000000004">
      <c r="B47" s="5" t="s">
        <v>72</v>
      </c>
      <c r="C47" s="13">
        <f t="shared" si="11"/>
        <v>8</v>
      </c>
      <c r="D47" s="14">
        <v>6</v>
      </c>
      <c r="E47" s="13">
        <v>2</v>
      </c>
      <c r="F47" s="9">
        <f t="shared" si="2"/>
        <v>0.25</v>
      </c>
      <c r="G47" s="14">
        <v>0</v>
      </c>
      <c r="H47" s="14">
        <v>2</v>
      </c>
      <c r="I47" s="13">
        <v>0</v>
      </c>
      <c r="J47" s="13">
        <v>0</v>
      </c>
      <c r="K47" s="13">
        <v>0</v>
      </c>
      <c r="L47" s="13">
        <v>0</v>
      </c>
      <c r="M47" s="13">
        <f t="shared" si="5"/>
        <v>2</v>
      </c>
      <c r="N47" s="13">
        <v>3</v>
      </c>
      <c r="O47" s="9">
        <f t="shared" si="4"/>
        <v>0.4</v>
      </c>
      <c r="P47" s="13">
        <v>3</v>
      </c>
      <c r="Q47" s="13">
        <v>0</v>
      </c>
    </row>
    <row r="48" spans="1:17" x14ac:dyDescent="0.55000000000000004">
      <c r="B48" s="5" t="s">
        <v>73</v>
      </c>
      <c r="C48" s="13">
        <f t="shared" si="11"/>
        <v>9</v>
      </c>
      <c r="D48" s="14">
        <v>3</v>
      </c>
      <c r="E48" s="13">
        <v>6</v>
      </c>
      <c r="F48" s="9">
        <f t="shared" si="2"/>
        <v>0.66666666666666663</v>
      </c>
      <c r="G48" s="14">
        <v>0</v>
      </c>
      <c r="H48" s="14">
        <v>1</v>
      </c>
      <c r="I48" s="13">
        <v>0</v>
      </c>
      <c r="J48" s="13">
        <v>0</v>
      </c>
      <c r="K48" s="13">
        <v>0</v>
      </c>
      <c r="L48" s="13">
        <v>0</v>
      </c>
      <c r="M48" s="13">
        <f t="shared" si="5"/>
        <v>1</v>
      </c>
      <c r="N48" s="13">
        <v>6</v>
      </c>
      <c r="O48" s="9">
        <f t="shared" si="4"/>
        <v>0.14285714285714285</v>
      </c>
      <c r="P48" s="13">
        <v>2</v>
      </c>
      <c r="Q48" s="13">
        <v>0</v>
      </c>
    </row>
    <row r="49" spans="1:260" x14ac:dyDescent="0.55000000000000004">
      <c r="B49" s="5" t="s">
        <v>74</v>
      </c>
      <c r="C49" s="13">
        <f t="shared" si="11"/>
        <v>1</v>
      </c>
      <c r="D49" s="14">
        <v>1</v>
      </c>
      <c r="E49" s="13">
        <v>0</v>
      </c>
      <c r="F49" s="9">
        <f t="shared" si="2"/>
        <v>0</v>
      </c>
      <c r="G49" s="14">
        <v>0</v>
      </c>
      <c r="H49" s="14">
        <v>0</v>
      </c>
      <c r="I49" s="13">
        <v>0</v>
      </c>
      <c r="J49" s="13">
        <v>0</v>
      </c>
      <c r="K49" s="13">
        <v>0</v>
      </c>
      <c r="L49" s="13">
        <v>0</v>
      </c>
      <c r="M49" s="13">
        <f t="shared" si="5"/>
        <v>0</v>
      </c>
      <c r="N49" s="13">
        <v>0</v>
      </c>
      <c r="O49" s="9">
        <v>0</v>
      </c>
      <c r="P49" s="13">
        <v>0</v>
      </c>
      <c r="Q49" s="13">
        <v>1</v>
      </c>
    </row>
    <row r="50" spans="1:260" x14ac:dyDescent="0.55000000000000004">
      <c r="B50" s="5" t="s">
        <v>75</v>
      </c>
      <c r="C50" s="13">
        <f t="shared" si="6"/>
        <v>2</v>
      </c>
      <c r="D50" s="14">
        <v>1</v>
      </c>
      <c r="E50" s="13">
        <v>1</v>
      </c>
      <c r="F50" s="9">
        <f t="shared" si="2"/>
        <v>0.5</v>
      </c>
      <c r="G50" s="14">
        <v>0</v>
      </c>
      <c r="H50" s="14">
        <v>0</v>
      </c>
      <c r="I50" s="13">
        <v>0</v>
      </c>
      <c r="J50" s="13">
        <v>0</v>
      </c>
      <c r="K50" s="13">
        <v>0</v>
      </c>
      <c r="L50" s="13">
        <v>0</v>
      </c>
      <c r="M50" s="13">
        <f t="shared" si="5"/>
        <v>0</v>
      </c>
      <c r="N50" s="13">
        <v>1</v>
      </c>
      <c r="O50" s="9">
        <f t="shared" si="4"/>
        <v>0</v>
      </c>
      <c r="P50" s="13">
        <v>1</v>
      </c>
      <c r="Q50" s="13">
        <v>0</v>
      </c>
    </row>
    <row r="51" spans="1:260" x14ac:dyDescent="0.55000000000000004">
      <c r="B51" s="5" t="s">
        <v>76</v>
      </c>
      <c r="C51" s="13">
        <f>D51+E51</f>
        <v>59</v>
      </c>
      <c r="D51" s="14">
        <v>43</v>
      </c>
      <c r="E51" s="13">
        <v>16</v>
      </c>
      <c r="F51" s="9">
        <f t="shared" si="2"/>
        <v>0.2711864406779661</v>
      </c>
      <c r="G51" s="14">
        <v>0</v>
      </c>
      <c r="H51" s="14">
        <v>7</v>
      </c>
      <c r="I51" s="13">
        <v>0</v>
      </c>
      <c r="J51" s="13">
        <v>0</v>
      </c>
      <c r="K51" s="13">
        <v>0</v>
      </c>
      <c r="L51" s="13">
        <v>0</v>
      </c>
      <c r="M51" s="13">
        <f t="shared" si="5"/>
        <v>7</v>
      </c>
      <c r="N51" s="13">
        <v>6</v>
      </c>
      <c r="O51" s="9">
        <f t="shared" si="4"/>
        <v>0.53846153846153844</v>
      </c>
      <c r="P51" s="13">
        <v>44</v>
      </c>
      <c r="Q51" s="13">
        <v>2</v>
      </c>
    </row>
    <row r="52" spans="1:260" s="2" customFormat="1" x14ac:dyDescent="0.55000000000000004">
      <c r="B52" s="46" t="s">
        <v>46</v>
      </c>
      <c r="C52" s="24">
        <f t="shared" si="6"/>
        <v>79</v>
      </c>
      <c r="D52" s="24">
        <f>D47+D48+D49+D50+D51</f>
        <v>54</v>
      </c>
      <c r="E52" s="24">
        <f>E47+E48+E49+E50+E51</f>
        <v>25</v>
      </c>
      <c r="F52" s="35">
        <f t="shared" si="2"/>
        <v>0.31645569620253167</v>
      </c>
      <c r="G52" s="24">
        <f>G47+G48+G49+G50+G51</f>
        <v>0</v>
      </c>
      <c r="H52" s="24">
        <f t="shared" ref="H52:L52" si="13">H47+H48+H49+H50+H51</f>
        <v>10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5"/>
        <v>10</v>
      </c>
      <c r="N52" s="24">
        <f>N47+N48+N49+N50+N51</f>
        <v>16</v>
      </c>
      <c r="O52" s="35">
        <f t="shared" si="4"/>
        <v>0.38461538461538464</v>
      </c>
      <c r="P52" s="24">
        <f>P47+P48+P49+P50+P51</f>
        <v>50</v>
      </c>
      <c r="Q52" s="24">
        <f>Q47+Q48+Q49+Q50+Q51</f>
        <v>3</v>
      </c>
    </row>
    <row r="53" spans="1:260" x14ac:dyDescent="0.55000000000000004">
      <c r="B53" s="5" t="s">
        <v>77</v>
      </c>
      <c r="C53" s="13">
        <f>D53+E53</f>
        <v>1</v>
      </c>
      <c r="D53" s="14">
        <v>1</v>
      </c>
      <c r="E53" s="13">
        <v>0</v>
      </c>
      <c r="F53" s="9">
        <v>0</v>
      </c>
      <c r="G53" s="14">
        <v>0</v>
      </c>
      <c r="H53" s="14">
        <v>0</v>
      </c>
      <c r="I53" s="13">
        <v>0</v>
      </c>
      <c r="J53" s="13">
        <v>0</v>
      </c>
      <c r="K53" s="13">
        <v>0</v>
      </c>
      <c r="L53" s="13">
        <v>0</v>
      </c>
      <c r="M53" s="13">
        <f t="shared" si="5"/>
        <v>0</v>
      </c>
      <c r="N53" s="13">
        <v>1</v>
      </c>
      <c r="O53" s="9">
        <v>0</v>
      </c>
      <c r="P53" s="13">
        <v>0</v>
      </c>
      <c r="Q53" s="13">
        <v>0</v>
      </c>
    </row>
    <row r="54" spans="1:260" x14ac:dyDescent="0.55000000000000004">
      <c r="B54" s="5" t="s">
        <v>78</v>
      </c>
      <c r="C54" s="13">
        <v>0</v>
      </c>
      <c r="D54" s="14">
        <v>0</v>
      </c>
      <c r="E54" s="13">
        <v>0</v>
      </c>
      <c r="F54" s="9">
        <v>0</v>
      </c>
      <c r="G54" s="14">
        <v>0</v>
      </c>
      <c r="H54" s="14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9">
        <v>0</v>
      </c>
      <c r="P54" s="13">
        <v>0</v>
      </c>
      <c r="Q54" s="13">
        <v>0</v>
      </c>
    </row>
    <row r="55" spans="1:260" s="2" customFormat="1" x14ac:dyDescent="0.55000000000000004">
      <c r="B55" s="42" t="s">
        <v>50</v>
      </c>
      <c r="C55" s="26">
        <f t="shared" si="6"/>
        <v>1</v>
      </c>
      <c r="D55" s="26">
        <f>D53+D54</f>
        <v>1</v>
      </c>
      <c r="E55" s="26">
        <f>E53+E54</f>
        <v>0</v>
      </c>
      <c r="F55" s="27">
        <v>0</v>
      </c>
      <c r="G55" s="26">
        <f t="shared" ref="G55:L55" si="14">SUM(G53:G54)</f>
        <v>0</v>
      </c>
      <c r="H55" s="26">
        <f t="shared" si="14"/>
        <v>0</v>
      </c>
      <c r="I55" s="26">
        <f t="shared" si="14"/>
        <v>0</v>
      </c>
      <c r="J55" s="26">
        <f t="shared" si="14"/>
        <v>0</v>
      </c>
      <c r="K55" s="26">
        <f t="shared" si="14"/>
        <v>0</v>
      </c>
      <c r="L55" s="26">
        <f t="shared" si="14"/>
        <v>0</v>
      </c>
      <c r="M55" s="26">
        <f>G55+H55+I55+J55+K55+L55</f>
        <v>0</v>
      </c>
      <c r="N55" s="26">
        <f>SUM(N53:N54)</f>
        <v>1</v>
      </c>
      <c r="O55" s="27">
        <v>0</v>
      </c>
      <c r="P55" s="26">
        <f>SUM(P53:P54)</f>
        <v>0</v>
      </c>
      <c r="Q55" s="26">
        <f>SUM(Q53:Q54)</f>
        <v>0</v>
      </c>
    </row>
    <row r="56" spans="1:260" s="2" customFormat="1" x14ac:dyDescent="0.55000000000000004">
      <c r="B56" s="47" t="s">
        <v>79</v>
      </c>
      <c r="C56" s="24">
        <f t="shared" si="6"/>
        <v>94</v>
      </c>
      <c r="D56" s="24">
        <f>D46+D52+D55</f>
        <v>60</v>
      </c>
      <c r="E56" s="24">
        <f>E46+E52+E55</f>
        <v>34</v>
      </c>
      <c r="F56" s="35">
        <f t="shared" si="2"/>
        <v>0.36170212765957449</v>
      </c>
      <c r="G56" s="48">
        <f t="shared" ref="G56:L56" si="15">G46+G52+G55</f>
        <v>0</v>
      </c>
      <c r="H56" s="48">
        <f t="shared" si="15"/>
        <v>11</v>
      </c>
      <c r="I56" s="48">
        <f t="shared" si="15"/>
        <v>0</v>
      </c>
      <c r="J56" s="48">
        <f t="shared" si="15"/>
        <v>0</v>
      </c>
      <c r="K56" s="48">
        <f t="shared" si="15"/>
        <v>0</v>
      </c>
      <c r="L56" s="48">
        <f t="shared" si="15"/>
        <v>1</v>
      </c>
      <c r="M56" s="24">
        <f t="shared" si="5"/>
        <v>12</v>
      </c>
      <c r="N56" s="24">
        <f>N46+N52+N55</f>
        <v>21</v>
      </c>
      <c r="O56" s="35">
        <f t="shared" si="4"/>
        <v>0.36363636363636365</v>
      </c>
      <c r="P56" s="24">
        <f>P46+P52+P55</f>
        <v>58</v>
      </c>
      <c r="Q56" s="24">
        <f>Q46+Q52+Q55</f>
        <v>3</v>
      </c>
    </row>
    <row r="57" spans="1:260" s="2" customFormat="1" x14ac:dyDescent="0.55000000000000004">
      <c r="A57" s="25" t="s">
        <v>80</v>
      </c>
      <c r="C57" s="13"/>
      <c r="D57" s="36"/>
      <c r="E57" s="26"/>
      <c r="F57" s="9"/>
      <c r="G57" s="36"/>
      <c r="H57" s="36"/>
      <c r="I57" s="26"/>
      <c r="J57" s="26"/>
      <c r="K57" s="26"/>
      <c r="L57" s="26"/>
      <c r="M57" s="13"/>
      <c r="N57" s="26"/>
      <c r="O57" s="9"/>
      <c r="P57" s="26"/>
      <c r="Q57" s="26"/>
    </row>
    <row r="58" spans="1:260" s="2" customFormat="1" x14ac:dyDescent="0.55000000000000004">
      <c r="A58" s="25"/>
      <c r="B58" s="1" t="s">
        <v>81</v>
      </c>
      <c r="C58" s="13">
        <f t="shared" ref="C58:C67" si="16">D58+E58</f>
        <v>1</v>
      </c>
      <c r="D58" s="14">
        <v>0</v>
      </c>
      <c r="E58" s="13">
        <v>1</v>
      </c>
      <c r="F58" s="9">
        <f>E58/C58</f>
        <v>1</v>
      </c>
      <c r="G58" s="14">
        <v>0</v>
      </c>
      <c r="H58" s="14">
        <v>0</v>
      </c>
      <c r="I58" s="13">
        <v>0</v>
      </c>
      <c r="J58" s="13">
        <v>0</v>
      </c>
      <c r="K58" s="13">
        <v>0</v>
      </c>
      <c r="L58" s="13">
        <v>0</v>
      </c>
      <c r="M58" s="13">
        <f>G58+H58+I58+J58+K58+L58</f>
        <v>0</v>
      </c>
      <c r="N58" s="13">
        <v>1</v>
      </c>
      <c r="O58" s="9">
        <f>M58/(M58+N58)</f>
        <v>0</v>
      </c>
      <c r="P58" s="13">
        <v>0</v>
      </c>
      <c r="Q58" s="13">
        <v>0</v>
      </c>
    </row>
    <row r="59" spans="1:260" s="6" customFormat="1" x14ac:dyDescent="0.55000000000000004">
      <c r="A59" s="25"/>
      <c r="B59" s="49" t="s">
        <v>22</v>
      </c>
      <c r="C59" s="24">
        <f t="shared" si="16"/>
        <v>1</v>
      </c>
      <c r="D59" s="48">
        <f>D58</f>
        <v>0</v>
      </c>
      <c r="E59" s="24">
        <f>E58</f>
        <v>1</v>
      </c>
      <c r="F59" s="35">
        <f>E59/C59</f>
        <v>1</v>
      </c>
      <c r="G59" s="48">
        <f t="shared" ref="G59:Q59" si="17">G58</f>
        <v>0</v>
      </c>
      <c r="H59" s="48">
        <f t="shared" si="17"/>
        <v>0</v>
      </c>
      <c r="I59" s="24">
        <f t="shared" si="17"/>
        <v>0</v>
      </c>
      <c r="J59" s="24">
        <f t="shared" si="17"/>
        <v>0</v>
      </c>
      <c r="K59" s="24">
        <f t="shared" si="17"/>
        <v>0</v>
      </c>
      <c r="L59" s="24">
        <f t="shared" si="17"/>
        <v>0</v>
      </c>
      <c r="M59" s="23">
        <f t="shared" si="17"/>
        <v>0</v>
      </c>
      <c r="N59" s="24">
        <f t="shared" si="17"/>
        <v>1</v>
      </c>
      <c r="O59" s="35">
        <f t="shared" si="17"/>
        <v>0</v>
      </c>
      <c r="P59" s="24">
        <f t="shared" si="17"/>
        <v>0</v>
      </c>
      <c r="Q59" s="24">
        <f t="shared" si="17"/>
        <v>0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</row>
    <row r="60" spans="1:260" x14ac:dyDescent="0.55000000000000004">
      <c r="B60" s="5" t="s">
        <v>82</v>
      </c>
      <c r="C60" s="13">
        <f t="shared" si="16"/>
        <v>47</v>
      </c>
      <c r="D60" s="14">
        <v>19</v>
      </c>
      <c r="E60" s="13">
        <v>28</v>
      </c>
      <c r="F60" s="9">
        <f>E60/C60</f>
        <v>0.5957446808510638</v>
      </c>
      <c r="G60" s="14">
        <v>0</v>
      </c>
      <c r="H60" s="14">
        <v>6</v>
      </c>
      <c r="I60" s="13">
        <v>3</v>
      </c>
      <c r="J60" s="13">
        <v>0</v>
      </c>
      <c r="K60" s="13">
        <v>5</v>
      </c>
      <c r="L60" s="13">
        <v>2</v>
      </c>
      <c r="M60" s="13">
        <f t="shared" si="5"/>
        <v>16</v>
      </c>
      <c r="N60" s="13">
        <v>15</v>
      </c>
      <c r="O60" s="9">
        <f t="shared" si="4"/>
        <v>0.5161290322580645</v>
      </c>
      <c r="P60" s="13">
        <v>16</v>
      </c>
      <c r="Q60" s="13">
        <v>0</v>
      </c>
    </row>
    <row r="61" spans="1:260" x14ac:dyDescent="0.55000000000000004">
      <c r="B61" s="31" t="s">
        <v>83</v>
      </c>
      <c r="C61" s="19">
        <f>D61+E61</f>
        <v>47</v>
      </c>
      <c r="D61" s="20">
        <v>19</v>
      </c>
      <c r="E61" s="19">
        <v>28</v>
      </c>
      <c r="F61" s="9">
        <f>E61/C61</f>
        <v>0.5957446808510638</v>
      </c>
      <c r="G61" s="20">
        <v>0</v>
      </c>
      <c r="H61" s="20">
        <v>6</v>
      </c>
      <c r="I61" s="19">
        <v>3</v>
      </c>
      <c r="J61" s="19">
        <v>0</v>
      </c>
      <c r="K61" s="19">
        <v>5</v>
      </c>
      <c r="L61" s="19">
        <v>2</v>
      </c>
      <c r="M61" s="13">
        <f>L61+K61+J61+I61+H61+G61</f>
        <v>16</v>
      </c>
      <c r="N61" s="19">
        <v>15</v>
      </c>
      <c r="O61" s="9">
        <f t="shared" si="4"/>
        <v>0.5161290322580645</v>
      </c>
      <c r="P61" s="19">
        <v>16</v>
      </c>
      <c r="Q61" s="19">
        <v>0</v>
      </c>
    </row>
    <row r="62" spans="1:260" x14ac:dyDescent="0.55000000000000004">
      <c r="B62" s="5" t="s">
        <v>84</v>
      </c>
      <c r="C62" s="13">
        <f t="shared" si="16"/>
        <v>124</v>
      </c>
      <c r="D62" s="14">
        <v>71</v>
      </c>
      <c r="E62" s="13">
        <v>53</v>
      </c>
      <c r="F62" s="9">
        <f t="shared" si="2"/>
        <v>0.42741935483870969</v>
      </c>
      <c r="G62" s="14">
        <v>0</v>
      </c>
      <c r="H62" s="14">
        <v>11</v>
      </c>
      <c r="I62" s="13">
        <v>3</v>
      </c>
      <c r="J62" s="13">
        <v>2</v>
      </c>
      <c r="K62" s="13">
        <v>3</v>
      </c>
      <c r="L62" s="13">
        <v>1</v>
      </c>
      <c r="M62" s="13">
        <f t="shared" si="5"/>
        <v>20</v>
      </c>
      <c r="N62" s="13">
        <v>60</v>
      </c>
      <c r="O62" s="9">
        <f t="shared" si="4"/>
        <v>0.25</v>
      </c>
      <c r="P62" s="13">
        <v>44</v>
      </c>
      <c r="Q62" s="13">
        <v>0</v>
      </c>
    </row>
    <row r="63" spans="1:260" x14ac:dyDescent="0.55000000000000004">
      <c r="B63" s="30" t="s">
        <v>89</v>
      </c>
      <c r="C63" s="19">
        <f t="shared" si="16"/>
        <v>1</v>
      </c>
      <c r="D63" s="20">
        <v>0</v>
      </c>
      <c r="E63" s="19">
        <v>1</v>
      </c>
      <c r="F63" s="9">
        <f>E63/C63</f>
        <v>1</v>
      </c>
      <c r="G63" s="20">
        <v>0</v>
      </c>
      <c r="H63" s="20">
        <v>0</v>
      </c>
      <c r="I63" s="19">
        <v>0</v>
      </c>
      <c r="J63" s="19">
        <v>0</v>
      </c>
      <c r="K63" s="19">
        <v>0</v>
      </c>
      <c r="L63" s="19">
        <v>0</v>
      </c>
      <c r="M63" s="13">
        <f>G63+H63+I63+J63+K63+L63</f>
        <v>0</v>
      </c>
      <c r="N63" s="19">
        <v>1</v>
      </c>
      <c r="O63" s="9">
        <f>M63/(M63+N63)</f>
        <v>0</v>
      </c>
      <c r="P63" s="19">
        <v>0</v>
      </c>
      <c r="Q63" s="19">
        <v>0</v>
      </c>
    </row>
    <row r="64" spans="1:260" x14ac:dyDescent="0.55000000000000004">
      <c r="B64" s="30" t="s">
        <v>90</v>
      </c>
      <c r="C64" s="19">
        <f t="shared" si="16"/>
        <v>15</v>
      </c>
      <c r="D64" s="20">
        <v>7</v>
      </c>
      <c r="E64" s="19">
        <v>8</v>
      </c>
      <c r="F64" s="9">
        <f>E64/C64</f>
        <v>0.53333333333333333</v>
      </c>
      <c r="G64" s="20">
        <v>0</v>
      </c>
      <c r="H64" s="20">
        <v>2</v>
      </c>
      <c r="I64" s="19">
        <v>1</v>
      </c>
      <c r="J64" s="19">
        <v>0</v>
      </c>
      <c r="K64" s="19">
        <v>1</v>
      </c>
      <c r="L64" s="19">
        <v>1</v>
      </c>
      <c r="M64" s="13">
        <f>G64+H64+I64+J64+K64+L64</f>
        <v>5</v>
      </c>
      <c r="N64" s="19">
        <v>10</v>
      </c>
      <c r="O64" s="9">
        <f>M64/(M64+N64)</f>
        <v>0.33333333333333331</v>
      </c>
      <c r="P64" s="19">
        <v>0</v>
      </c>
      <c r="Q64" s="19">
        <v>0</v>
      </c>
    </row>
    <row r="65" spans="1:17" x14ac:dyDescent="0.55000000000000004">
      <c r="B65" s="5" t="s">
        <v>94</v>
      </c>
      <c r="C65" s="13">
        <f t="shared" si="16"/>
        <v>26</v>
      </c>
      <c r="D65" s="14">
        <v>12</v>
      </c>
      <c r="E65" s="13">
        <v>14</v>
      </c>
      <c r="F65" s="9">
        <f>E65/C65</f>
        <v>0.53846153846153844</v>
      </c>
      <c r="G65" s="14">
        <v>0</v>
      </c>
      <c r="H65" s="14">
        <v>1</v>
      </c>
      <c r="I65" s="13">
        <v>0</v>
      </c>
      <c r="J65" s="13">
        <v>0</v>
      </c>
      <c r="K65" s="13">
        <v>0</v>
      </c>
      <c r="L65" s="13">
        <v>0</v>
      </c>
      <c r="M65" s="13">
        <f t="shared" si="5"/>
        <v>1</v>
      </c>
      <c r="N65" s="13">
        <v>4</v>
      </c>
      <c r="O65" s="9">
        <f t="shared" si="4"/>
        <v>0.2</v>
      </c>
      <c r="P65" s="13">
        <v>20</v>
      </c>
      <c r="Q65" s="13">
        <v>1</v>
      </c>
    </row>
    <row r="66" spans="1:17" x14ac:dyDescent="0.55000000000000004">
      <c r="B66" s="30" t="s">
        <v>95</v>
      </c>
      <c r="C66" s="19">
        <f t="shared" si="16"/>
        <v>19</v>
      </c>
      <c r="D66" s="20">
        <v>7</v>
      </c>
      <c r="E66" s="19">
        <v>12</v>
      </c>
      <c r="F66" s="9">
        <f>E66/C66</f>
        <v>0.63157894736842102</v>
      </c>
      <c r="G66" s="20">
        <v>0</v>
      </c>
      <c r="H66" s="20">
        <v>1</v>
      </c>
      <c r="I66" s="19">
        <v>0</v>
      </c>
      <c r="J66" s="19">
        <v>0</v>
      </c>
      <c r="K66" s="19">
        <v>0</v>
      </c>
      <c r="L66" s="19">
        <v>0</v>
      </c>
      <c r="M66" s="13">
        <f t="shared" si="5"/>
        <v>1</v>
      </c>
      <c r="N66" s="19">
        <v>3</v>
      </c>
      <c r="O66" s="9">
        <f t="shared" si="4"/>
        <v>0.25</v>
      </c>
      <c r="P66" s="19">
        <v>14</v>
      </c>
      <c r="Q66" s="19">
        <v>1</v>
      </c>
    </row>
    <row r="67" spans="1:17" x14ac:dyDescent="0.55000000000000004">
      <c r="B67" s="5" t="s">
        <v>96</v>
      </c>
      <c r="C67" s="13">
        <f t="shared" si="16"/>
        <v>6</v>
      </c>
      <c r="D67" s="14">
        <v>3</v>
      </c>
      <c r="E67" s="13">
        <v>3</v>
      </c>
      <c r="F67" s="9">
        <f>E67/C67</f>
        <v>0.5</v>
      </c>
      <c r="G67" s="14">
        <v>0</v>
      </c>
      <c r="H67" s="14">
        <v>1</v>
      </c>
      <c r="I67" s="13">
        <v>0</v>
      </c>
      <c r="J67" s="13">
        <v>0</v>
      </c>
      <c r="K67" s="13">
        <v>0</v>
      </c>
      <c r="L67" s="13">
        <v>0</v>
      </c>
      <c r="M67" s="13">
        <f>G67+H67+I67+J67+K67+L67</f>
        <v>1</v>
      </c>
      <c r="N67" s="13">
        <v>2</v>
      </c>
      <c r="O67" s="9">
        <f>M67/(M67+N67)</f>
        <v>0.33333333333333331</v>
      </c>
      <c r="P67" s="13">
        <v>3</v>
      </c>
      <c r="Q67" s="13">
        <v>0</v>
      </c>
    </row>
    <row r="68" spans="1:17" x14ac:dyDescent="0.55000000000000004">
      <c r="B68" s="5" t="s">
        <v>97</v>
      </c>
      <c r="C68" s="13">
        <f t="shared" si="6"/>
        <v>17</v>
      </c>
      <c r="D68" s="14">
        <v>7</v>
      </c>
      <c r="E68" s="13">
        <v>10</v>
      </c>
      <c r="F68" s="9">
        <f t="shared" si="2"/>
        <v>0.58823529411764708</v>
      </c>
      <c r="G68" s="14">
        <v>0</v>
      </c>
      <c r="H68" s="14">
        <v>2</v>
      </c>
      <c r="I68" s="13">
        <v>0</v>
      </c>
      <c r="J68" s="13">
        <v>0</v>
      </c>
      <c r="K68" s="13">
        <v>0</v>
      </c>
      <c r="L68" s="13">
        <v>0</v>
      </c>
      <c r="M68" s="13">
        <f t="shared" si="5"/>
        <v>2</v>
      </c>
      <c r="N68" s="13">
        <v>1</v>
      </c>
      <c r="O68" s="9">
        <f t="shared" si="4"/>
        <v>0.66666666666666663</v>
      </c>
      <c r="P68" s="13">
        <v>14</v>
      </c>
      <c r="Q68" s="13">
        <v>0</v>
      </c>
    </row>
    <row r="69" spans="1:17" s="2" customFormat="1" x14ac:dyDescent="0.55000000000000004">
      <c r="B69" s="46" t="s">
        <v>46</v>
      </c>
      <c r="C69" s="24">
        <f t="shared" si="6"/>
        <v>220</v>
      </c>
      <c r="D69" s="24">
        <f>D60+D62+D65+D67+D68</f>
        <v>112</v>
      </c>
      <c r="E69" s="24">
        <f>E60+E62+E65+E67+E68</f>
        <v>108</v>
      </c>
      <c r="F69" s="34">
        <f t="shared" si="2"/>
        <v>0.49090909090909091</v>
      </c>
      <c r="G69" s="24">
        <f>G60+G62+G65+G67+G68</f>
        <v>0</v>
      </c>
      <c r="H69" s="24">
        <f>H60+H62+H65+H67+H68</f>
        <v>21</v>
      </c>
      <c r="I69" s="24">
        <f t="shared" ref="I69:L69" si="18">I60+I62+I65+I67+I68</f>
        <v>6</v>
      </c>
      <c r="J69" s="24">
        <f t="shared" si="18"/>
        <v>2</v>
      </c>
      <c r="K69" s="24">
        <f t="shared" si="18"/>
        <v>8</v>
      </c>
      <c r="L69" s="24">
        <f t="shared" si="18"/>
        <v>3</v>
      </c>
      <c r="M69" s="24">
        <f t="shared" si="5"/>
        <v>40</v>
      </c>
      <c r="N69" s="24">
        <f>N60+N62+N65+N67+N68</f>
        <v>82</v>
      </c>
      <c r="O69" s="34">
        <f t="shared" si="4"/>
        <v>0.32786885245901637</v>
      </c>
      <c r="P69" s="24">
        <f>P60+P62+P65+P67+P68</f>
        <v>97</v>
      </c>
      <c r="Q69" s="24">
        <f>Q60+Q62+Q65+Q67+Q68</f>
        <v>1</v>
      </c>
    </row>
    <row r="70" spans="1:17" s="2" customFormat="1" x14ac:dyDescent="0.55000000000000004">
      <c r="B70" s="5" t="s">
        <v>98</v>
      </c>
      <c r="C70" s="13">
        <f>D70+E70</f>
        <v>9</v>
      </c>
      <c r="D70" s="13">
        <v>5</v>
      </c>
      <c r="E70" s="13">
        <v>4</v>
      </c>
      <c r="F70" s="9">
        <f>E70/C70</f>
        <v>0.44444444444444442</v>
      </c>
      <c r="G70" s="13">
        <v>0</v>
      </c>
      <c r="H70" s="13">
        <v>1</v>
      </c>
      <c r="I70" s="13">
        <v>0</v>
      </c>
      <c r="J70" s="13">
        <v>0</v>
      </c>
      <c r="K70" s="13">
        <v>0</v>
      </c>
      <c r="L70" s="13">
        <v>0</v>
      </c>
      <c r="M70" s="13">
        <f>G70+H70+I70+J70+K70+L70</f>
        <v>1</v>
      </c>
      <c r="N70" s="13">
        <v>4</v>
      </c>
      <c r="O70" s="9">
        <f>M70/(M70+N70)</f>
        <v>0.2</v>
      </c>
      <c r="P70" s="13">
        <v>3</v>
      </c>
      <c r="Q70" s="13">
        <v>1</v>
      </c>
    </row>
    <row r="71" spans="1:17" s="2" customFormat="1" x14ac:dyDescent="0.55000000000000004">
      <c r="B71" s="5" t="s">
        <v>103</v>
      </c>
      <c r="C71" s="13">
        <f>D71+E71</f>
        <v>8</v>
      </c>
      <c r="D71" s="13">
        <v>0</v>
      </c>
      <c r="E71" s="13">
        <v>8</v>
      </c>
      <c r="F71" s="9">
        <f>E71/C71</f>
        <v>1</v>
      </c>
      <c r="G71" s="13">
        <v>0</v>
      </c>
      <c r="H71" s="13">
        <v>1</v>
      </c>
      <c r="I71" s="13">
        <v>0</v>
      </c>
      <c r="J71" s="13">
        <v>0</v>
      </c>
      <c r="K71" s="13">
        <v>1</v>
      </c>
      <c r="L71" s="13">
        <v>1</v>
      </c>
      <c r="M71" s="13">
        <f t="shared" ref="M71:M72" si="19">G71+H71+I71+J71+K71+L71</f>
        <v>3</v>
      </c>
      <c r="N71" s="13">
        <v>4</v>
      </c>
      <c r="O71" s="9">
        <f>M71/(M71+N71)</f>
        <v>0.42857142857142855</v>
      </c>
      <c r="P71" s="13">
        <v>0</v>
      </c>
      <c r="Q71" s="13">
        <v>1</v>
      </c>
    </row>
    <row r="72" spans="1:17" x14ac:dyDescent="0.55000000000000004">
      <c r="B72" s="5" t="s">
        <v>100</v>
      </c>
      <c r="C72" s="13">
        <f>D72+E72</f>
        <v>2</v>
      </c>
      <c r="D72" s="14">
        <v>1</v>
      </c>
      <c r="E72" s="13">
        <v>1</v>
      </c>
      <c r="F72" s="9">
        <f t="shared" si="2"/>
        <v>0.5</v>
      </c>
      <c r="G72" s="14">
        <v>0</v>
      </c>
      <c r="H72" s="14">
        <v>0</v>
      </c>
      <c r="I72" s="13">
        <v>0</v>
      </c>
      <c r="J72" s="13">
        <v>0</v>
      </c>
      <c r="K72" s="13">
        <v>0</v>
      </c>
      <c r="L72" s="13">
        <v>0</v>
      </c>
      <c r="M72" s="13">
        <f t="shared" si="19"/>
        <v>0</v>
      </c>
      <c r="N72" s="13">
        <v>1</v>
      </c>
      <c r="O72" s="9">
        <f t="shared" si="4"/>
        <v>0</v>
      </c>
      <c r="P72" s="13">
        <v>1</v>
      </c>
      <c r="Q72" s="13">
        <v>0</v>
      </c>
    </row>
    <row r="73" spans="1:17" s="2" customFormat="1" x14ac:dyDescent="0.55000000000000004">
      <c r="B73" s="42" t="s">
        <v>50</v>
      </c>
      <c r="C73" s="26">
        <f>D73+E73</f>
        <v>19</v>
      </c>
      <c r="D73" s="26">
        <f>D71+D70+D72</f>
        <v>6</v>
      </c>
      <c r="E73" s="26">
        <f>E71+E70+E72</f>
        <v>13</v>
      </c>
      <c r="F73" s="27">
        <f t="shared" si="2"/>
        <v>0.68421052631578949</v>
      </c>
      <c r="G73" s="26">
        <f>G70+G71+G72</f>
        <v>0</v>
      </c>
      <c r="H73" s="26">
        <f t="shared" ref="H73:N73" si="20">H70+H71+H72</f>
        <v>2</v>
      </c>
      <c r="I73" s="26">
        <f t="shared" si="20"/>
        <v>0</v>
      </c>
      <c r="J73" s="26">
        <f t="shared" si="20"/>
        <v>0</v>
      </c>
      <c r="K73" s="26">
        <f t="shared" si="20"/>
        <v>1</v>
      </c>
      <c r="L73" s="26">
        <f t="shared" si="20"/>
        <v>1</v>
      </c>
      <c r="M73" s="26">
        <f t="shared" si="20"/>
        <v>4</v>
      </c>
      <c r="N73" s="26">
        <f t="shared" si="20"/>
        <v>9</v>
      </c>
      <c r="O73" s="27">
        <f t="shared" si="4"/>
        <v>0.30769230769230771</v>
      </c>
      <c r="P73" s="26">
        <f>P70+P71+P72</f>
        <v>4</v>
      </c>
      <c r="Q73" s="26">
        <f>Q70+Q71+Q72</f>
        <v>2</v>
      </c>
    </row>
    <row r="74" spans="1:17" s="2" customFormat="1" x14ac:dyDescent="0.55000000000000004">
      <c r="B74" s="47" t="s">
        <v>104</v>
      </c>
      <c r="C74" s="24">
        <f t="shared" si="6"/>
        <v>240</v>
      </c>
      <c r="D74" s="24">
        <f>D69+D73</f>
        <v>118</v>
      </c>
      <c r="E74" s="24">
        <f>E59+E69+E73</f>
        <v>122</v>
      </c>
      <c r="F74" s="35">
        <f t="shared" si="2"/>
        <v>0.5083333333333333</v>
      </c>
      <c r="G74" s="48">
        <f t="shared" ref="G74:L74" si="21">G69+G73</f>
        <v>0</v>
      </c>
      <c r="H74" s="48">
        <f t="shared" si="21"/>
        <v>23</v>
      </c>
      <c r="I74" s="48">
        <f t="shared" si="21"/>
        <v>6</v>
      </c>
      <c r="J74" s="48">
        <f t="shared" si="21"/>
        <v>2</v>
      </c>
      <c r="K74" s="48">
        <f t="shared" si="21"/>
        <v>9</v>
      </c>
      <c r="L74" s="48">
        <f t="shared" si="21"/>
        <v>4</v>
      </c>
      <c r="M74" s="24">
        <f t="shared" si="5"/>
        <v>44</v>
      </c>
      <c r="N74" s="24">
        <f>N59+N69+N73</f>
        <v>92</v>
      </c>
      <c r="O74" s="35">
        <f t="shared" si="4"/>
        <v>0.3235294117647059</v>
      </c>
      <c r="P74" s="24">
        <f>P69+P73</f>
        <v>101</v>
      </c>
      <c r="Q74" s="24">
        <f>Q69+Q73</f>
        <v>3</v>
      </c>
    </row>
    <row r="75" spans="1:17" s="2" customFormat="1" x14ac:dyDescent="0.55000000000000004">
      <c r="A75" s="25" t="s">
        <v>105</v>
      </c>
      <c r="C75" s="13"/>
      <c r="D75" s="36"/>
      <c r="E75" s="26"/>
      <c r="F75" s="9"/>
      <c r="G75" s="36"/>
      <c r="H75" s="36"/>
      <c r="I75" s="26"/>
      <c r="J75" s="26"/>
      <c r="K75" s="26"/>
      <c r="L75" s="26"/>
      <c r="M75" s="13"/>
      <c r="N75" s="26"/>
      <c r="O75" s="9"/>
      <c r="P75" s="26"/>
      <c r="Q75" s="26"/>
    </row>
    <row r="76" spans="1:17" x14ac:dyDescent="0.55000000000000004">
      <c r="A76" s="25"/>
      <c r="B76" s="17" t="s">
        <v>108</v>
      </c>
      <c r="C76" s="13">
        <f t="shared" ref="C76:C81" si="22">D76+E76</f>
        <v>3</v>
      </c>
      <c r="D76" s="13">
        <v>0</v>
      </c>
      <c r="E76" s="13">
        <v>3</v>
      </c>
      <c r="F76" s="9">
        <f t="shared" ref="F76:F82" si="23">E76/C76</f>
        <v>1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f t="shared" ref="M76:M82" si="24">G76+H76+I76+J76+K76+L76</f>
        <v>0</v>
      </c>
      <c r="N76" s="13">
        <v>3</v>
      </c>
      <c r="O76" s="9">
        <f t="shared" ref="O76:O82" si="25">M76/(M76+N76)</f>
        <v>0</v>
      </c>
      <c r="P76" s="13">
        <v>0</v>
      </c>
      <c r="Q76" s="13">
        <v>0</v>
      </c>
    </row>
    <row r="77" spans="1:17" s="3" customFormat="1" x14ac:dyDescent="0.55000000000000004">
      <c r="A77" s="43"/>
      <c r="B77" s="8" t="s">
        <v>109</v>
      </c>
      <c r="C77" s="19">
        <f t="shared" si="22"/>
        <v>0</v>
      </c>
      <c r="D77" s="20">
        <v>0</v>
      </c>
      <c r="E77" s="19">
        <v>0</v>
      </c>
      <c r="F77" s="9">
        <v>0</v>
      </c>
      <c r="G77" s="20">
        <v>0</v>
      </c>
      <c r="H77" s="20">
        <v>0</v>
      </c>
      <c r="I77" s="19">
        <v>0</v>
      </c>
      <c r="J77" s="19">
        <v>0</v>
      </c>
      <c r="K77" s="19">
        <v>0</v>
      </c>
      <c r="L77" s="19">
        <v>0</v>
      </c>
      <c r="M77" s="13">
        <f t="shared" si="24"/>
        <v>0</v>
      </c>
      <c r="N77" s="19">
        <v>0</v>
      </c>
      <c r="O77" s="9">
        <v>0</v>
      </c>
      <c r="P77" s="19">
        <v>0</v>
      </c>
      <c r="Q77" s="19">
        <v>0</v>
      </c>
    </row>
    <row r="78" spans="1:17" s="3" customFormat="1" x14ac:dyDescent="0.55000000000000004">
      <c r="A78" s="43"/>
      <c r="B78" s="37" t="s">
        <v>110</v>
      </c>
      <c r="C78" s="19">
        <f t="shared" si="22"/>
        <v>0</v>
      </c>
      <c r="D78" s="20">
        <v>0</v>
      </c>
      <c r="E78" s="19">
        <v>0</v>
      </c>
      <c r="F78" s="9">
        <v>0</v>
      </c>
      <c r="G78" s="20">
        <v>0</v>
      </c>
      <c r="H78" s="20">
        <v>0</v>
      </c>
      <c r="I78" s="19">
        <v>0</v>
      </c>
      <c r="J78" s="19">
        <v>0</v>
      </c>
      <c r="K78" s="19">
        <v>0</v>
      </c>
      <c r="L78" s="19">
        <v>0</v>
      </c>
      <c r="M78" s="13">
        <f t="shared" si="24"/>
        <v>0</v>
      </c>
      <c r="N78" s="19">
        <v>0</v>
      </c>
      <c r="O78" s="9">
        <v>0</v>
      </c>
      <c r="P78" s="19">
        <v>0</v>
      </c>
      <c r="Q78" s="19">
        <v>0</v>
      </c>
    </row>
    <row r="79" spans="1:17" s="3" customFormat="1" x14ac:dyDescent="0.55000000000000004">
      <c r="A79" s="43"/>
      <c r="B79" s="8" t="s">
        <v>111</v>
      </c>
      <c r="C79" s="19">
        <f t="shared" si="22"/>
        <v>1</v>
      </c>
      <c r="D79" s="20">
        <v>0</v>
      </c>
      <c r="E79" s="19">
        <v>1</v>
      </c>
      <c r="F79" s="9">
        <v>0</v>
      </c>
      <c r="G79" s="20">
        <v>0</v>
      </c>
      <c r="H79" s="20">
        <v>0</v>
      </c>
      <c r="I79" s="19">
        <v>0</v>
      </c>
      <c r="J79" s="19">
        <v>0</v>
      </c>
      <c r="K79" s="19">
        <v>0</v>
      </c>
      <c r="L79" s="19">
        <v>0</v>
      </c>
      <c r="M79" s="13">
        <f t="shared" si="24"/>
        <v>0</v>
      </c>
      <c r="N79" s="19">
        <v>1</v>
      </c>
      <c r="O79" s="9">
        <v>0</v>
      </c>
      <c r="P79" s="19">
        <v>0</v>
      </c>
      <c r="Q79" s="19">
        <v>0</v>
      </c>
    </row>
    <row r="80" spans="1:17" s="3" customFormat="1" x14ac:dyDescent="0.55000000000000004">
      <c r="A80" s="43"/>
      <c r="B80" s="8" t="s">
        <v>112</v>
      </c>
      <c r="C80" s="19">
        <f t="shared" si="22"/>
        <v>2</v>
      </c>
      <c r="D80" s="20">
        <v>0</v>
      </c>
      <c r="E80" s="19">
        <v>2</v>
      </c>
      <c r="F80" s="9">
        <f t="shared" si="23"/>
        <v>1</v>
      </c>
      <c r="G80" s="20">
        <v>0</v>
      </c>
      <c r="H80" s="20">
        <v>0</v>
      </c>
      <c r="I80" s="19">
        <v>0</v>
      </c>
      <c r="J80" s="19">
        <v>0</v>
      </c>
      <c r="K80" s="19">
        <v>0</v>
      </c>
      <c r="L80" s="19">
        <v>0</v>
      </c>
      <c r="M80" s="13">
        <f t="shared" si="24"/>
        <v>0</v>
      </c>
      <c r="N80" s="19">
        <v>2</v>
      </c>
      <c r="O80" s="9">
        <f t="shared" si="25"/>
        <v>0</v>
      </c>
      <c r="P80" s="19">
        <v>0</v>
      </c>
      <c r="Q80" s="19">
        <v>0</v>
      </c>
    </row>
    <row r="81" spans="1:17" x14ac:dyDescent="0.55000000000000004">
      <c r="B81" s="17" t="s">
        <v>113</v>
      </c>
      <c r="C81" s="13">
        <f t="shared" si="22"/>
        <v>14</v>
      </c>
      <c r="D81" s="13">
        <v>2</v>
      </c>
      <c r="E81" s="13">
        <v>12</v>
      </c>
      <c r="F81" s="9">
        <f t="shared" si="23"/>
        <v>0.8571428571428571</v>
      </c>
      <c r="G81" s="13">
        <v>0</v>
      </c>
      <c r="H81" s="13">
        <v>0</v>
      </c>
      <c r="I81" s="13">
        <v>2</v>
      </c>
      <c r="J81" s="13">
        <v>0</v>
      </c>
      <c r="K81" s="13">
        <v>0</v>
      </c>
      <c r="L81" s="13">
        <v>0</v>
      </c>
      <c r="M81" s="13">
        <f t="shared" si="24"/>
        <v>2</v>
      </c>
      <c r="N81" s="13">
        <v>12</v>
      </c>
      <c r="O81" s="9">
        <f t="shared" si="25"/>
        <v>0.14285714285714285</v>
      </c>
      <c r="P81" s="13">
        <v>0</v>
      </c>
      <c r="Q81" s="13">
        <v>0</v>
      </c>
    </row>
    <row r="82" spans="1:17" s="3" customFormat="1" x14ac:dyDescent="0.55000000000000004">
      <c r="A82" s="43"/>
      <c r="B82" s="8" t="s">
        <v>114</v>
      </c>
      <c r="C82" s="19">
        <f t="shared" ref="C82:C96" si="26">D82+E82</f>
        <v>12</v>
      </c>
      <c r="D82" s="20">
        <v>2</v>
      </c>
      <c r="E82" s="19">
        <v>10</v>
      </c>
      <c r="F82" s="9">
        <f t="shared" si="23"/>
        <v>0.83333333333333337</v>
      </c>
      <c r="G82" s="20">
        <v>0</v>
      </c>
      <c r="H82" s="20">
        <v>0</v>
      </c>
      <c r="I82" s="19">
        <v>2</v>
      </c>
      <c r="J82" s="19">
        <v>0</v>
      </c>
      <c r="K82" s="19">
        <v>0</v>
      </c>
      <c r="L82" s="19">
        <v>0</v>
      </c>
      <c r="M82" s="13">
        <f t="shared" si="24"/>
        <v>2</v>
      </c>
      <c r="N82" s="19">
        <v>10</v>
      </c>
      <c r="O82" s="9">
        <f t="shared" si="25"/>
        <v>0.16666666666666666</v>
      </c>
      <c r="P82" s="19">
        <v>0</v>
      </c>
      <c r="Q82" s="19">
        <v>0</v>
      </c>
    </row>
    <row r="83" spans="1:17" s="3" customFormat="1" x14ac:dyDescent="0.55000000000000004">
      <c r="A83" s="43"/>
      <c r="B83" s="8" t="s">
        <v>300</v>
      </c>
      <c r="C83" s="19">
        <f t="shared" si="26"/>
        <v>0</v>
      </c>
      <c r="D83" s="20">
        <v>0</v>
      </c>
      <c r="E83" s="19">
        <v>0</v>
      </c>
      <c r="F83" s="9">
        <v>0</v>
      </c>
      <c r="G83" s="20">
        <v>0</v>
      </c>
      <c r="H83" s="20">
        <v>0</v>
      </c>
      <c r="I83" s="19">
        <v>0</v>
      </c>
      <c r="J83" s="19">
        <v>0</v>
      </c>
      <c r="K83" s="19">
        <v>0</v>
      </c>
      <c r="L83" s="19">
        <v>0</v>
      </c>
      <c r="M83" s="13">
        <v>0</v>
      </c>
      <c r="N83" s="19">
        <v>0</v>
      </c>
      <c r="O83" s="9">
        <v>0</v>
      </c>
      <c r="P83" s="19">
        <v>0</v>
      </c>
      <c r="Q83" s="19">
        <v>0</v>
      </c>
    </row>
    <row r="84" spans="1:17" s="2" customFormat="1" x14ac:dyDescent="0.55000000000000004">
      <c r="A84" s="25"/>
      <c r="B84" s="46" t="s">
        <v>22</v>
      </c>
      <c r="C84" s="24">
        <f t="shared" si="26"/>
        <v>17</v>
      </c>
      <c r="D84" s="24">
        <f>D76+D81</f>
        <v>2</v>
      </c>
      <c r="E84" s="24">
        <f>E76+E81</f>
        <v>15</v>
      </c>
      <c r="F84" s="35">
        <f t="shared" ref="F84:F96" si="27">E84/C84</f>
        <v>0.88235294117647056</v>
      </c>
      <c r="G84" s="24">
        <f t="shared" ref="G84:L84" si="28">G76+G81</f>
        <v>0</v>
      </c>
      <c r="H84" s="24">
        <f t="shared" si="28"/>
        <v>0</v>
      </c>
      <c r="I84" s="24">
        <f t="shared" si="28"/>
        <v>2</v>
      </c>
      <c r="J84" s="24">
        <f t="shared" si="28"/>
        <v>0</v>
      </c>
      <c r="K84" s="24">
        <f t="shared" si="28"/>
        <v>0</v>
      </c>
      <c r="L84" s="24">
        <f t="shared" si="28"/>
        <v>0</v>
      </c>
      <c r="M84" s="24">
        <f t="shared" ref="M84:M96" si="29">G84+H84+I84+J84+K84+L84</f>
        <v>2</v>
      </c>
      <c r="N84" s="24">
        <f>N76+N81</f>
        <v>15</v>
      </c>
      <c r="O84" s="35">
        <f t="shared" ref="O84:O96" si="30">M84/(M84+N84)</f>
        <v>0.11764705882352941</v>
      </c>
      <c r="P84" s="24">
        <f>P76+P81</f>
        <v>0</v>
      </c>
      <c r="Q84" s="24">
        <f>Q76+Q81</f>
        <v>0</v>
      </c>
    </row>
    <row r="85" spans="1:17" x14ac:dyDescent="0.55000000000000004">
      <c r="B85" s="17" t="s">
        <v>115</v>
      </c>
      <c r="C85" s="13">
        <f t="shared" ref="C85:C90" si="31">D85+E85</f>
        <v>57</v>
      </c>
      <c r="D85" s="21">
        <v>6</v>
      </c>
      <c r="E85" s="21">
        <v>51</v>
      </c>
      <c r="F85" s="9">
        <f t="shared" si="27"/>
        <v>0.89473684210526316</v>
      </c>
      <c r="G85" s="21">
        <v>0</v>
      </c>
      <c r="H85" s="21">
        <v>8</v>
      </c>
      <c r="I85" s="21">
        <v>5</v>
      </c>
      <c r="J85" s="21">
        <v>0</v>
      </c>
      <c r="K85" s="21">
        <v>3</v>
      </c>
      <c r="L85" s="21">
        <v>0</v>
      </c>
      <c r="M85" s="13">
        <f t="shared" si="29"/>
        <v>16</v>
      </c>
      <c r="N85" s="21">
        <v>36</v>
      </c>
      <c r="O85" s="9">
        <f t="shared" si="30"/>
        <v>0.30769230769230771</v>
      </c>
      <c r="P85" s="21">
        <v>2</v>
      </c>
      <c r="Q85" s="21">
        <v>3</v>
      </c>
    </row>
    <row r="86" spans="1:17" s="3" customFormat="1" x14ac:dyDescent="0.55000000000000004">
      <c r="A86" s="43"/>
      <c r="B86" s="8" t="s">
        <v>235</v>
      </c>
      <c r="C86" s="19">
        <f t="shared" si="31"/>
        <v>8</v>
      </c>
      <c r="D86" s="20">
        <v>0</v>
      </c>
      <c r="E86" s="19">
        <v>8</v>
      </c>
      <c r="F86" s="9">
        <f t="shared" si="27"/>
        <v>1</v>
      </c>
      <c r="G86" s="20">
        <v>0</v>
      </c>
      <c r="H86" s="20">
        <v>0</v>
      </c>
      <c r="I86" s="19">
        <v>0</v>
      </c>
      <c r="J86" s="19">
        <v>0</v>
      </c>
      <c r="K86" s="19">
        <v>1</v>
      </c>
      <c r="L86" s="19">
        <v>0</v>
      </c>
      <c r="M86" s="13">
        <f t="shared" si="29"/>
        <v>1</v>
      </c>
      <c r="N86" s="19">
        <v>6</v>
      </c>
      <c r="O86" s="9">
        <f t="shared" si="30"/>
        <v>0.14285714285714285</v>
      </c>
      <c r="P86" s="19">
        <v>1</v>
      </c>
      <c r="Q86" s="19">
        <v>0</v>
      </c>
    </row>
    <row r="87" spans="1:17" s="3" customFormat="1" x14ac:dyDescent="0.55000000000000004">
      <c r="A87" s="43"/>
      <c r="B87" s="8" t="s">
        <v>118</v>
      </c>
      <c r="C87" s="19">
        <f t="shared" si="31"/>
        <v>29</v>
      </c>
      <c r="D87" s="20">
        <v>4</v>
      </c>
      <c r="E87" s="19">
        <v>25</v>
      </c>
      <c r="F87" s="9">
        <f t="shared" si="27"/>
        <v>0.86206896551724133</v>
      </c>
      <c r="G87" s="20">
        <v>0</v>
      </c>
      <c r="H87" s="20">
        <v>4</v>
      </c>
      <c r="I87" s="19">
        <v>3</v>
      </c>
      <c r="J87" s="19">
        <v>0</v>
      </c>
      <c r="K87" s="19">
        <v>1</v>
      </c>
      <c r="L87" s="19">
        <v>0</v>
      </c>
      <c r="M87" s="13">
        <f t="shared" si="29"/>
        <v>8</v>
      </c>
      <c r="N87" s="19">
        <v>20</v>
      </c>
      <c r="O87" s="9">
        <f t="shared" si="30"/>
        <v>0.2857142857142857</v>
      </c>
      <c r="P87" s="19">
        <v>1</v>
      </c>
      <c r="Q87" s="19">
        <v>0</v>
      </c>
    </row>
    <row r="88" spans="1:17" s="3" customFormat="1" x14ac:dyDescent="0.55000000000000004">
      <c r="A88" s="43"/>
      <c r="B88" s="8" t="s">
        <v>119</v>
      </c>
      <c r="C88" s="19">
        <f t="shared" si="31"/>
        <v>18</v>
      </c>
      <c r="D88" s="20">
        <v>1</v>
      </c>
      <c r="E88" s="19">
        <v>17</v>
      </c>
      <c r="F88" s="9">
        <f t="shared" si="27"/>
        <v>0.94444444444444442</v>
      </c>
      <c r="G88" s="20">
        <v>0</v>
      </c>
      <c r="H88" s="20">
        <v>3</v>
      </c>
      <c r="I88" s="19">
        <v>2</v>
      </c>
      <c r="J88" s="19">
        <v>0</v>
      </c>
      <c r="K88" s="19">
        <v>1</v>
      </c>
      <c r="L88" s="19">
        <v>0</v>
      </c>
      <c r="M88" s="13">
        <f>G88+H88+I88+J88+K88+L88</f>
        <v>6</v>
      </c>
      <c r="N88" s="19">
        <v>10</v>
      </c>
      <c r="O88" s="9">
        <f t="shared" si="30"/>
        <v>0.375</v>
      </c>
      <c r="P88" s="19">
        <v>0</v>
      </c>
      <c r="Q88" s="19">
        <v>2</v>
      </c>
    </row>
    <row r="89" spans="1:17" s="3" customFormat="1" x14ac:dyDescent="0.55000000000000004">
      <c r="A89" s="43"/>
      <c r="B89" s="12" t="s">
        <v>121</v>
      </c>
      <c r="C89" s="13">
        <f t="shared" si="31"/>
        <v>7</v>
      </c>
      <c r="D89" s="14">
        <v>2</v>
      </c>
      <c r="E89" s="13">
        <v>5</v>
      </c>
      <c r="F89" s="9">
        <f t="shared" si="27"/>
        <v>0.7142857142857143</v>
      </c>
      <c r="G89" s="14">
        <v>0</v>
      </c>
      <c r="H89" s="14">
        <v>0</v>
      </c>
      <c r="I89" s="13">
        <v>0</v>
      </c>
      <c r="J89" s="13">
        <v>0</v>
      </c>
      <c r="K89" s="13">
        <v>1</v>
      </c>
      <c r="L89" s="13">
        <v>0</v>
      </c>
      <c r="M89" s="13">
        <f>G89+H89+I89+J89+K89+L89</f>
        <v>1</v>
      </c>
      <c r="N89" s="13">
        <v>4</v>
      </c>
      <c r="O89" s="9">
        <f t="shared" si="30"/>
        <v>0.2</v>
      </c>
      <c r="P89" s="13">
        <v>2</v>
      </c>
      <c r="Q89" s="13">
        <v>0</v>
      </c>
    </row>
    <row r="90" spans="1:17" s="2" customFormat="1" x14ac:dyDescent="0.55000000000000004">
      <c r="B90" s="46" t="s">
        <v>46</v>
      </c>
      <c r="C90" s="24">
        <f t="shared" si="31"/>
        <v>64</v>
      </c>
      <c r="D90" s="24">
        <f>D85+D89</f>
        <v>8</v>
      </c>
      <c r="E90" s="24">
        <f>E85+E89</f>
        <v>56</v>
      </c>
      <c r="F90" s="35">
        <f t="shared" si="27"/>
        <v>0.875</v>
      </c>
      <c r="G90" s="24">
        <f t="shared" ref="G90:L90" si="32">G85+G89</f>
        <v>0</v>
      </c>
      <c r="H90" s="24">
        <f t="shared" si="32"/>
        <v>8</v>
      </c>
      <c r="I90" s="24">
        <f t="shared" si="32"/>
        <v>5</v>
      </c>
      <c r="J90" s="24">
        <f t="shared" si="32"/>
        <v>0</v>
      </c>
      <c r="K90" s="24">
        <f t="shared" si="32"/>
        <v>4</v>
      </c>
      <c r="L90" s="24">
        <f t="shared" si="32"/>
        <v>0</v>
      </c>
      <c r="M90" s="24">
        <f>G90+H90+I90+J90+K90+L90</f>
        <v>17</v>
      </c>
      <c r="N90" s="24">
        <f>N85+N89</f>
        <v>40</v>
      </c>
      <c r="O90" s="35">
        <f t="shared" si="30"/>
        <v>0.2982456140350877</v>
      </c>
      <c r="P90" s="24">
        <f>P85+P89</f>
        <v>4</v>
      </c>
      <c r="Q90" s="24">
        <f>Q85+Q89</f>
        <v>3</v>
      </c>
    </row>
    <row r="91" spans="1:17" x14ac:dyDescent="0.55000000000000004">
      <c r="B91" s="5" t="s">
        <v>236</v>
      </c>
      <c r="C91" s="13">
        <f t="shared" si="26"/>
        <v>0</v>
      </c>
      <c r="D91" s="14">
        <v>0</v>
      </c>
      <c r="E91" s="13">
        <v>0</v>
      </c>
      <c r="F91" s="9">
        <v>0</v>
      </c>
      <c r="G91" s="14">
        <v>0</v>
      </c>
      <c r="H91" s="14">
        <v>0</v>
      </c>
      <c r="I91" s="13">
        <v>0</v>
      </c>
      <c r="J91" s="13">
        <v>0</v>
      </c>
      <c r="K91" s="13">
        <v>0</v>
      </c>
      <c r="L91" s="13">
        <v>0</v>
      </c>
      <c r="M91" s="13">
        <f t="shared" si="29"/>
        <v>0</v>
      </c>
      <c r="N91" s="13">
        <v>0</v>
      </c>
      <c r="O91" s="9">
        <v>0</v>
      </c>
      <c r="P91" s="13">
        <v>0</v>
      </c>
      <c r="Q91" s="13">
        <v>0</v>
      </c>
    </row>
    <row r="92" spans="1:17" x14ac:dyDescent="0.55000000000000004">
      <c r="B92" s="5" t="s">
        <v>124</v>
      </c>
      <c r="C92" s="13">
        <f t="shared" si="26"/>
        <v>66</v>
      </c>
      <c r="D92" s="14">
        <v>5</v>
      </c>
      <c r="E92" s="13">
        <v>61</v>
      </c>
      <c r="F92" s="9">
        <f t="shared" si="27"/>
        <v>0.9242424242424242</v>
      </c>
      <c r="G92" s="14">
        <v>0</v>
      </c>
      <c r="H92" s="14">
        <v>1</v>
      </c>
      <c r="I92" s="13">
        <v>16</v>
      </c>
      <c r="J92" s="13">
        <v>1</v>
      </c>
      <c r="K92" s="13">
        <v>5</v>
      </c>
      <c r="L92" s="13">
        <v>1</v>
      </c>
      <c r="M92" s="13">
        <f t="shared" si="29"/>
        <v>24</v>
      </c>
      <c r="N92" s="13">
        <v>42</v>
      </c>
      <c r="O92" s="9">
        <f t="shared" si="30"/>
        <v>0.36363636363636365</v>
      </c>
      <c r="P92" s="13">
        <v>0</v>
      </c>
      <c r="Q92" s="13">
        <v>0</v>
      </c>
    </row>
    <row r="93" spans="1:17" x14ac:dyDescent="0.55000000000000004">
      <c r="B93" s="5" t="s">
        <v>125</v>
      </c>
      <c r="C93" s="13">
        <f t="shared" si="26"/>
        <v>0</v>
      </c>
      <c r="D93" s="14">
        <v>0</v>
      </c>
      <c r="E93" s="13">
        <v>0</v>
      </c>
      <c r="F93" s="9">
        <v>0</v>
      </c>
      <c r="G93" s="14">
        <v>0</v>
      </c>
      <c r="H93" s="14">
        <v>0</v>
      </c>
      <c r="I93" s="13">
        <v>0</v>
      </c>
      <c r="J93" s="13">
        <v>0</v>
      </c>
      <c r="K93" s="13">
        <v>0</v>
      </c>
      <c r="L93" s="13">
        <v>0</v>
      </c>
      <c r="M93" s="13">
        <f t="shared" si="29"/>
        <v>0</v>
      </c>
      <c r="N93" s="13">
        <v>0</v>
      </c>
      <c r="O93" s="9">
        <v>0</v>
      </c>
      <c r="P93" s="13">
        <v>0</v>
      </c>
      <c r="Q93" s="13">
        <v>0</v>
      </c>
    </row>
    <row r="94" spans="1:17" x14ac:dyDescent="0.55000000000000004">
      <c r="B94" s="5" t="s">
        <v>126</v>
      </c>
      <c r="C94" s="13">
        <f t="shared" si="26"/>
        <v>18</v>
      </c>
      <c r="D94" s="14">
        <v>2</v>
      </c>
      <c r="E94" s="13">
        <v>16</v>
      </c>
      <c r="F94" s="9">
        <f t="shared" si="27"/>
        <v>0.88888888888888884</v>
      </c>
      <c r="G94" s="14">
        <v>0</v>
      </c>
      <c r="H94" s="14">
        <v>2</v>
      </c>
      <c r="I94" s="13">
        <v>4</v>
      </c>
      <c r="J94" s="13">
        <v>0</v>
      </c>
      <c r="K94" s="13">
        <v>2</v>
      </c>
      <c r="L94" s="13">
        <v>1</v>
      </c>
      <c r="M94" s="13">
        <f t="shared" si="29"/>
        <v>9</v>
      </c>
      <c r="N94" s="13">
        <v>9</v>
      </c>
      <c r="O94" s="9">
        <f t="shared" si="30"/>
        <v>0.5</v>
      </c>
      <c r="P94" s="13">
        <v>0</v>
      </c>
      <c r="Q94" s="13">
        <v>0</v>
      </c>
    </row>
    <row r="95" spans="1:17" s="2" customFormat="1" x14ac:dyDescent="0.55000000000000004">
      <c r="B95" s="42" t="s">
        <v>50</v>
      </c>
      <c r="C95" s="26">
        <f t="shared" si="26"/>
        <v>84</v>
      </c>
      <c r="D95" s="26">
        <f>SUM(D91:D94)</f>
        <v>7</v>
      </c>
      <c r="E95" s="26">
        <f>SUM(E91:E94)</f>
        <v>77</v>
      </c>
      <c r="F95" s="27">
        <f t="shared" si="27"/>
        <v>0.91666666666666663</v>
      </c>
      <c r="G95" s="26">
        <f>SUM(G91:G94)</f>
        <v>0</v>
      </c>
      <c r="H95" s="26">
        <f t="shared" ref="H95:L95" si="33">SUM(H91:H94)</f>
        <v>3</v>
      </c>
      <c r="I95" s="26">
        <f t="shared" si="33"/>
        <v>20</v>
      </c>
      <c r="J95" s="26">
        <f t="shared" si="33"/>
        <v>1</v>
      </c>
      <c r="K95" s="26">
        <f t="shared" si="33"/>
        <v>7</v>
      </c>
      <c r="L95" s="26">
        <f t="shared" si="33"/>
        <v>2</v>
      </c>
      <c r="M95" s="26">
        <f t="shared" si="29"/>
        <v>33</v>
      </c>
      <c r="N95" s="26">
        <f t="shared" ref="N95" si="34">SUM(N91:N94)</f>
        <v>51</v>
      </c>
      <c r="O95" s="27">
        <f t="shared" si="30"/>
        <v>0.39285714285714285</v>
      </c>
      <c r="P95" s="26">
        <f>SUM(P91:P94)</f>
        <v>0</v>
      </c>
      <c r="Q95" s="26">
        <f>SUM(Q91:Q94)</f>
        <v>0</v>
      </c>
    </row>
    <row r="96" spans="1:17" s="2" customFormat="1" x14ac:dyDescent="0.55000000000000004">
      <c r="B96" s="47" t="s">
        <v>127</v>
      </c>
      <c r="C96" s="24">
        <f t="shared" si="26"/>
        <v>165</v>
      </c>
      <c r="D96" s="24">
        <f>D84+D90+D95</f>
        <v>17</v>
      </c>
      <c r="E96" s="24">
        <f>E84+E90+E95</f>
        <v>148</v>
      </c>
      <c r="F96" s="35">
        <f t="shared" si="27"/>
        <v>0.89696969696969697</v>
      </c>
      <c r="G96" s="48">
        <f t="shared" ref="G96:L96" si="35">G84+G90+G95</f>
        <v>0</v>
      </c>
      <c r="H96" s="48">
        <f t="shared" si="35"/>
        <v>11</v>
      </c>
      <c r="I96" s="48">
        <f t="shared" si="35"/>
        <v>27</v>
      </c>
      <c r="J96" s="48">
        <f t="shared" si="35"/>
        <v>1</v>
      </c>
      <c r="K96" s="48">
        <f t="shared" si="35"/>
        <v>11</v>
      </c>
      <c r="L96" s="48">
        <f t="shared" si="35"/>
        <v>2</v>
      </c>
      <c r="M96" s="24">
        <f t="shared" si="29"/>
        <v>52</v>
      </c>
      <c r="N96" s="24">
        <f>N84+N90+N95</f>
        <v>106</v>
      </c>
      <c r="O96" s="35">
        <f t="shared" si="30"/>
        <v>0.32911392405063289</v>
      </c>
      <c r="P96" s="24">
        <f>P84+P90+P95</f>
        <v>4</v>
      </c>
      <c r="Q96" s="24">
        <f>Q84+Q90+Q95</f>
        <v>3</v>
      </c>
    </row>
    <row r="97" spans="1:17" s="2" customFormat="1" x14ac:dyDescent="0.55000000000000004">
      <c r="A97" s="25" t="s">
        <v>128</v>
      </c>
      <c r="C97" s="13"/>
      <c r="D97" s="36"/>
      <c r="E97" s="26"/>
      <c r="F97" s="9"/>
      <c r="G97" s="36"/>
      <c r="H97" s="36"/>
      <c r="I97" s="26"/>
      <c r="J97" s="26"/>
      <c r="K97" s="26"/>
      <c r="L97" s="26"/>
      <c r="M97" s="13"/>
      <c r="N97" s="26"/>
      <c r="O97" s="9"/>
      <c r="P97" s="26"/>
      <c r="Q97" s="26"/>
    </row>
    <row r="98" spans="1:17" s="2" customFormat="1" x14ac:dyDescent="0.55000000000000004">
      <c r="A98" s="25"/>
      <c r="B98" s="5" t="s">
        <v>294</v>
      </c>
      <c r="C98" s="13">
        <f t="shared" ref="C98:C108" si="36">D98+E98</f>
        <v>4</v>
      </c>
      <c r="D98" s="13">
        <v>2</v>
      </c>
      <c r="E98" s="13">
        <v>2</v>
      </c>
      <c r="F98" s="9">
        <f t="shared" ref="F98:F146" si="37">E98/C98</f>
        <v>0.5</v>
      </c>
      <c r="G98" s="13">
        <v>0</v>
      </c>
      <c r="H98" s="13">
        <v>1</v>
      </c>
      <c r="I98" s="13">
        <v>0</v>
      </c>
      <c r="J98" s="13">
        <v>0</v>
      </c>
      <c r="K98" s="13">
        <v>1</v>
      </c>
      <c r="L98" s="13">
        <v>0</v>
      </c>
      <c r="M98" s="13">
        <f t="shared" ref="M98:M146" si="38">G98+H98+I98+J98+K98+L98</f>
        <v>2</v>
      </c>
      <c r="N98" s="13">
        <v>1</v>
      </c>
      <c r="O98" s="9">
        <f t="shared" ref="O98:O137" si="39">M98/(M98+N98)</f>
        <v>0.66666666666666663</v>
      </c>
      <c r="P98" s="13">
        <v>1</v>
      </c>
      <c r="Q98" s="13">
        <v>0</v>
      </c>
    </row>
    <row r="99" spans="1:17" s="2" customFormat="1" x14ac:dyDescent="0.55000000000000004">
      <c r="A99" s="25"/>
      <c r="B99" s="8" t="s">
        <v>262</v>
      </c>
      <c r="C99" s="19">
        <f>D99+E99</f>
        <v>1</v>
      </c>
      <c r="D99" s="20">
        <v>0</v>
      </c>
      <c r="E99" s="19">
        <v>1</v>
      </c>
      <c r="F99" s="9">
        <f t="shared" si="37"/>
        <v>1</v>
      </c>
      <c r="G99" s="20">
        <v>0</v>
      </c>
      <c r="H99" s="20">
        <v>0</v>
      </c>
      <c r="I99" s="19">
        <v>0</v>
      </c>
      <c r="J99" s="19">
        <v>0</v>
      </c>
      <c r="K99" s="19">
        <v>0</v>
      </c>
      <c r="L99" s="19">
        <v>0</v>
      </c>
      <c r="M99" s="13">
        <f t="shared" si="38"/>
        <v>0</v>
      </c>
      <c r="N99" s="19">
        <v>0</v>
      </c>
      <c r="O99" s="9">
        <v>0</v>
      </c>
      <c r="P99" s="19">
        <v>1</v>
      </c>
      <c r="Q99" s="19">
        <v>0</v>
      </c>
    </row>
    <row r="100" spans="1:17" s="2" customFormat="1" x14ac:dyDescent="0.55000000000000004">
      <c r="A100" s="25"/>
      <c r="B100" s="8" t="s">
        <v>263</v>
      </c>
      <c r="C100" s="19">
        <f>D100+E100</f>
        <v>3</v>
      </c>
      <c r="D100" s="20">
        <v>2</v>
      </c>
      <c r="E100" s="19">
        <v>1</v>
      </c>
      <c r="F100" s="9">
        <f t="shared" si="37"/>
        <v>0.33333333333333331</v>
      </c>
      <c r="G100" s="20">
        <v>0</v>
      </c>
      <c r="H100" s="20">
        <v>1</v>
      </c>
      <c r="I100" s="19">
        <v>0</v>
      </c>
      <c r="J100" s="19">
        <v>0</v>
      </c>
      <c r="K100" s="19">
        <v>1</v>
      </c>
      <c r="L100" s="19">
        <v>0</v>
      </c>
      <c r="M100" s="13">
        <f t="shared" si="38"/>
        <v>2</v>
      </c>
      <c r="N100" s="19">
        <v>1</v>
      </c>
      <c r="O100" s="9">
        <f t="shared" si="39"/>
        <v>0.66666666666666663</v>
      </c>
      <c r="P100" s="19">
        <v>0</v>
      </c>
      <c r="Q100" s="19">
        <v>0</v>
      </c>
    </row>
    <row r="101" spans="1:17" x14ac:dyDescent="0.55000000000000004">
      <c r="A101" s="25"/>
      <c r="B101" s="5" t="s">
        <v>135</v>
      </c>
      <c r="C101" s="13">
        <f t="shared" si="36"/>
        <v>4</v>
      </c>
      <c r="D101" s="13">
        <v>1</v>
      </c>
      <c r="E101" s="13">
        <v>3</v>
      </c>
      <c r="F101" s="9">
        <f t="shared" si="37"/>
        <v>0.75</v>
      </c>
      <c r="G101" s="13">
        <v>0</v>
      </c>
      <c r="H101" s="13">
        <v>0</v>
      </c>
      <c r="I101" s="13">
        <v>2</v>
      </c>
      <c r="J101" s="13">
        <v>0</v>
      </c>
      <c r="K101" s="13">
        <v>0</v>
      </c>
      <c r="L101" s="13">
        <v>0</v>
      </c>
      <c r="M101" s="13">
        <f t="shared" si="38"/>
        <v>2</v>
      </c>
      <c r="N101" s="13">
        <v>2</v>
      </c>
      <c r="O101" s="9">
        <f t="shared" si="39"/>
        <v>0.5</v>
      </c>
      <c r="P101" s="13">
        <v>0</v>
      </c>
      <c r="Q101" s="13">
        <v>0</v>
      </c>
    </row>
    <row r="102" spans="1:17" s="3" customFormat="1" x14ac:dyDescent="0.55000000000000004">
      <c r="A102" s="43"/>
      <c r="B102" s="8" t="s">
        <v>136</v>
      </c>
      <c r="C102" s="19">
        <f>D102+E102</f>
        <v>4</v>
      </c>
      <c r="D102" s="20">
        <v>1</v>
      </c>
      <c r="E102" s="19">
        <v>3</v>
      </c>
      <c r="F102" s="9">
        <f t="shared" si="37"/>
        <v>0.75</v>
      </c>
      <c r="G102" s="20">
        <v>0</v>
      </c>
      <c r="H102" s="20">
        <v>0</v>
      </c>
      <c r="I102" s="19">
        <v>2</v>
      </c>
      <c r="J102" s="19">
        <v>0</v>
      </c>
      <c r="K102" s="19">
        <v>0</v>
      </c>
      <c r="L102" s="19">
        <v>0</v>
      </c>
      <c r="M102" s="13">
        <f t="shared" si="38"/>
        <v>2</v>
      </c>
      <c r="N102" s="19">
        <v>2</v>
      </c>
      <c r="O102" s="9">
        <f t="shared" si="39"/>
        <v>0.5</v>
      </c>
      <c r="P102" s="19">
        <v>0</v>
      </c>
      <c r="Q102" s="19">
        <v>0</v>
      </c>
    </row>
    <row r="103" spans="1:17" s="3" customFormat="1" x14ac:dyDescent="0.55000000000000004">
      <c r="A103" s="43"/>
      <c r="B103" s="38" t="s">
        <v>145</v>
      </c>
      <c r="C103" s="13">
        <f>D103+E103</f>
        <v>2</v>
      </c>
      <c r="D103" s="14">
        <v>0</v>
      </c>
      <c r="E103" s="13">
        <v>2</v>
      </c>
      <c r="F103" s="9">
        <f t="shared" si="37"/>
        <v>1</v>
      </c>
      <c r="G103" s="14">
        <v>0</v>
      </c>
      <c r="H103" s="14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f t="shared" si="38"/>
        <v>0</v>
      </c>
      <c r="N103" s="13">
        <v>1</v>
      </c>
      <c r="O103" s="9">
        <f t="shared" si="39"/>
        <v>0</v>
      </c>
      <c r="P103" s="13">
        <v>0</v>
      </c>
      <c r="Q103" s="13">
        <v>1</v>
      </c>
    </row>
    <row r="104" spans="1:17" x14ac:dyDescent="0.55000000000000004">
      <c r="B104" s="5" t="s">
        <v>141</v>
      </c>
      <c r="C104" s="13">
        <f t="shared" si="36"/>
        <v>2</v>
      </c>
      <c r="D104" s="14">
        <v>1</v>
      </c>
      <c r="E104" s="13">
        <v>1</v>
      </c>
      <c r="F104" s="9">
        <v>0</v>
      </c>
      <c r="G104" s="14">
        <v>0</v>
      </c>
      <c r="H104" s="14">
        <v>0</v>
      </c>
      <c r="I104" s="13">
        <v>1</v>
      </c>
      <c r="J104" s="13">
        <v>0</v>
      </c>
      <c r="K104" s="13">
        <v>0</v>
      </c>
      <c r="L104" s="13">
        <v>0</v>
      </c>
      <c r="M104" s="13">
        <f t="shared" si="38"/>
        <v>1</v>
      </c>
      <c r="N104" s="13">
        <v>1</v>
      </c>
      <c r="O104" s="9">
        <v>0</v>
      </c>
      <c r="P104" s="13">
        <v>0</v>
      </c>
      <c r="Q104" s="13">
        <v>0</v>
      </c>
    </row>
    <row r="105" spans="1:17" x14ac:dyDescent="0.55000000000000004">
      <c r="B105" s="5" t="s">
        <v>142</v>
      </c>
      <c r="C105" s="13">
        <f t="shared" si="36"/>
        <v>5</v>
      </c>
      <c r="D105" s="14">
        <v>2</v>
      </c>
      <c r="E105" s="13">
        <v>3</v>
      </c>
      <c r="F105" s="9">
        <f t="shared" si="37"/>
        <v>0.6</v>
      </c>
      <c r="G105" s="14">
        <v>0</v>
      </c>
      <c r="H105" s="14">
        <v>0</v>
      </c>
      <c r="I105" s="13">
        <v>2</v>
      </c>
      <c r="J105" s="13">
        <v>0</v>
      </c>
      <c r="K105" s="13">
        <v>0</v>
      </c>
      <c r="L105" s="13">
        <v>0</v>
      </c>
      <c r="M105" s="13">
        <f t="shared" si="38"/>
        <v>2</v>
      </c>
      <c r="N105" s="13">
        <v>3</v>
      </c>
      <c r="O105" s="9">
        <f t="shared" si="39"/>
        <v>0.4</v>
      </c>
      <c r="P105" s="13">
        <v>0</v>
      </c>
      <c r="Q105" s="13">
        <v>0</v>
      </c>
    </row>
    <row r="106" spans="1:17" s="2" customFormat="1" x14ac:dyDescent="0.55000000000000004">
      <c r="A106" s="25"/>
      <c r="B106" s="46" t="s">
        <v>22</v>
      </c>
      <c r="C106" s="24">
        <f>D106+E106</f>
        <v>17</v>
      </c>
      <c r="D106" s="24">
        <f>D101+D104+D105+D103+D98</f>
        <v>6</v>
      </c>
      <c r="E106" s="24">
        <f>E101+E104+E105+E103+E98</f>
        <v>11</v>
      </c>
      <c r="F106" s="35">
        <f t="shared" si="37"/>
        <v>0.6470588235294118</v>
      </c>
      <c r="G106" s="24">
        <f>G101+G104+G105+G103+G98</f>
        <v>0</v>
      </c>
      <c r="H106" s="24">
        <f t="shared" ref="H106:L106" si="40">H101+H104+H105+H103+H98</f>
        <v>1</v>
      </c>
      <c r="I106" s="24">
        <f t="shared" si="40"/>
        <v>5</v>
      </c>
      <c r="J106" s="24">
        <f t="shared" si="40"/>
        <v>0</v>
      </c>
      <c r="K106" s="24">
        <f t="shared" si="40"/>
        <v>1</v>
      </c>
      <c r="L106" s="24">
        <f t="shared" si="40"/>
        <v>0</v>
      </c>
      <c r="M106" s="24">
        <f>G106+H106+I106+J106+K106+L106</f>
        <v>7</v>
      </c>
      <c r="N106" s="24">
        <f>N101+N104+N105+N103+N98</f>
        <v>8</v>
      </c>
      <c r="O106" s="35">
        <f t="shared" si="39"/>
        <v>0.46666666666666667</v>
      </c>
      <c r="P106" s="24">
        <f>P101+P104+P105+P103+P98</f>
        <v>1</v>
      </c>
      <c r="Q106" s="24">
        <f>Q101+Q104+Q105+Q103+Q98</f>
        <v>1</v>
      </c>
    </row>
    <row r="107" spans="1:17" x14ac:dyDescent="0.55000000000000004">
      <c r="B107" s="5" t="s">
        <v>149</v>
      </c>
      <c r="C107" s="13">
        <f t="shared" si="36"/>
        <v>30</v>
      </c>
      <c r="D107" s="14">
        <v>5</v>
      </c>
      <c r="E107" s="13">
        <v>25</v>
      </c>
      <c r="F107" s="9">
        <f t="shared" si="37"/>
        <v>0.83333333333333337</v>
      </c>
      <c r="G107" s="14">
        <v>0</v>
      </c>
      <c r="H107" s="14">
        <v>0</v>
      </c>
      <c r="I107" s="13">
        <v>5</v>
      </c>
      <c r="J107" s="13">
        <v>0</v>
      </c>
      <c r="K107" s="13">
        <v>1</v>
      </c>
      <c r="L107" s="13">
        <v>1</v>
      </c>
      <c r="M107" s="13">
        <f t="shared" si="38"/>
        <v>7</v>
      </c>
      <c r="N107" s="13">
        <v>4</v>
      </c>
      <c r="O107" s="9">
        <f t="shared" si="39"/>
        <v>0.63636363636363635</v>
      </c>
      <c r="P107" s="13">
        <v>16</v>
      </c>
      <c r="Q107" s="13">
        <v>3</v>
      </c>
    </row>
    <row r="108" spans="1:17" x14ac:dyDescent="0.55000000000000004">
      <c r="B108" s="17" t="s">
        <v>150</v>
      </c>
      <c r="C108" s="13">
        <f t="shared" si="36"/>
        <v>176</v>
      </c>
      <c r="D108" s="13">
        <v>45</v>
      </c>
      <c r="E108" s="13">
        <v>131</v>
      </c>
      <c r="F108" s="9">
        <f t="shared" si="37"/>
        <v>0.74431818181818177</v>
      </c>
      <c r="G108" s="13">
        <v>0</v>
      </c>
      <c r="H108" s="13">
        <v>9</v>
      </c>
      <c r="I108" s="13">
        <v>28</v>
      </c>
      <c r="J108" s="13">
        <v>3</v>
      </c>
      <c r="K108" s="13">
        <v>11</v>
      </c>
      <c r="L108" s="13">
        <v>12</v>
      </c>
      <c r="M108" s="13">
        <f t="shared" si="38"/>
        <v>63</v>
      </c>
      <c r="N108" s="13">
        <v>112</v>
      </c>
      <c r="O108" s="9">
        <f t="shared" si="39"/>
        <v>0.36</v>
      </c>
      <c r="P108" s="13">
        <v>1</v>
      </c>
      <c r="Q108" s="13">
        <v>0</v>
      </c>
    </row>
    <row r="109" spans="1:17" s="3" customFormat="1" x14ac:dyDescent="0.55000000000000004">
      <c r="A109" s="43"/>
      <c r="B109" s="8" t="s">
        <v>151</v>
      </c>
      <c r="C109" s="19">
        <f>D109+E109</f>
        <v>0</v>
      </c>
      <c r="D109" s="20">
        <v>0</v>
      </c>
      <c r="E109" s="19">
        <v>0</v>
      </c>
      <c r="F109" s="9">
        <v>0</v>
      </c>
      <c r="G109" s="20">
        <v>0</v>
      </c>
      <c r="H109" s="20">
        <v>0</v>
      </c>
      <c r="I109" s="19">
        <v>0</v>
      </c>
      <c r="J109" s="19">
        <v>0</v>
      </c>
      <c r="K109" s="19">
        <v>0</v>
      </c>
      <c r="L109" s="19">
        <v>0</v>
      </c>
      <c r="M109" s="13">
        <f t="shared" si="38"/>
        <v>0</v>
      </c>
      <c r="N109" s="19">
        <v>0</v>
      </c>
      <c r="O109" s="9">
        <v>0</v>
      </c>
      <c r="P109" s="19">
        <v>0</v>
      </c>
      <c r="Q109" s="19">
        <v>0</v>
      </c>
    </row>
    <row r="110" spans="1:17" s="3" customFormat="1" x14ac:dyDescent="0.55000000000000004">
      <c r="A110" s="43"/>
      <c r="B110" s="8" t="s">
        <v>152</v>
      </c>
      <c r="C110" s="19">
        <f t="shared" ref="C110:C119" si="41">D110+E110</f>
        <v>30</v>
      </c>
      <c r="D110" s="20">
        <v>5</v>
      </c>
      <c r="E110" s="19">
        <v>25</v>
      </c>
      <c r="F110" s="9">
        <f t="shared" si="37"/>
        <v>0.83333333333333337</v>
      </c>
      <c r="G110" s="20">
        <v>0</v>
      </c>
      <c r="H110" s="20">
        <v>2</v>
      </c>
      <c r="I110" s="19">
        <v>4</v>
      </c>
      <c r="J110" s="19">
        <v>1</v>
      </c>
      <c r="K110" s="19">
        <v>3</v>
      </c>
      <c r="L110" s="19">
        <v>4</v>
      </c>
      <c r="M110" s="13">
        <f t="shared" si="38"/>
        <v>14</v>
      </c>
      <c r="N110" s="19">
        <v>16</v>
      </c>
      <c r="O110" s="9">
        <f t="shared" si="39"/>
        <v>0.46666666666666667</v>
      </c>
      <c r="P110" s="19">
        <v>0</v>
      </c>
      <c r="Q110" s="19">
        <v>0</v>
      </c>
    </row>
    <row r="111" spans="1:17" s="3" customFormat="1" x14ac:dyDescent="0.55000000000000004">
      <c r="A111" s="43"/>
      <c r="B111" s="8" t="s">
        <v>268</v>
      </c>
      <c r="C111" s="19">
        <f t="shared" si="41"/>
        <v>26</v>
      </c>
      <c r="D111" s="20">
        <v>2</v>
      </c>
      <c r="E111" s="19">
        <v>24</v>
      </c>
      <c r="F111" s="9">
        <f t="shared" si="37"/>
        <v>0.92307692307692313</v>
      </c>
      <c r="G111" s="20">
        <v>0</v>
      </c>
      <c r="H111" s="20">
        <v>0</v>
      </c>
      <c r="I111" s="19">
        <v>7</v>
      </c>
      <c r="J111" s="19">
        <v>1</v>
      </c>
      <c r="K111" s="19">
        <v>3</v>
      </c>
      <c r="L111" s="19">
        <v>2</v>
      </c>
      <c r="M111" s="13">
        <f t="shared" si="38"/>
        <v>13</v>
      </c>
      <c r="N111" s="19">
        <v>13</v>
      </c>
      <c r="O111" s="9">
        <f t="shared" si="39"/>
        <v>0.5</v>
      </c>
      <c r="P111" s="19">
        <v>0</v>
      </c>
      <c r="Q111" s="19">
        <v>0</v>
      </c>
    </row>
    <row r="112" spans="1:17" s="3" customFormat="1" x14ac:dyDescent="0.55000000000000004">
      <c r="A112" s="43"/>
      <c r="B112" s="8" t="s">
        <v>269</v>
      </c>
      <c r="C112" s="19">
        <f t="shared" si="41"/>
        <v>0</v>
      </c>
      <c r="D112" s="20">
        <v>0</v>
      </c>
      <c r="E112" s="19">
        <v>0</v>
      </c>
      <c r="F112" s="9">
        <v>0</v>
      </c>
      <c r="G112" s="20">
        <v>0</v>
      </c>
      <c r="H112" s="20">
        <v>0</v>
      </c>
      <c r="I112" s="19">
        <v>0</v>
      </c>
      <c r="J112" s="19">
        <v>0</v>
      </c>
      <c r="K112" s="19">
        <v>0</v>
      </c>
      <c r="L112" s="19">
        <v>0</v>
      </c>
      <c r="M112" s="13">
        <f t="shared" si="38"/>
        <v>0</v>
      </c>
      <c r="N112" s="19">
        <v>0</v>
      </c>
      <c r="O112" s="9">
        <v>0</v>
      </c>
      <c r="P112" s="19">
        <v>0</v>
      </c>
      <c r="Q112" s="19">
        <v>0</v>
      </c>
    </row>
    <row r="113" spans="1:17" s="3" customFormat="1" ht="28.5" customHeight="1" x14ac:dyDescent="0.55000000000000004">
      <c r="A113" s="43"/>
      <c r="B113" s="30" t="s">
        <v>154</v>
      </c>
      <c r="C113" s="19">
        <f t="shared" si="41"/>
        <v>23</v>
      </c>
      <c r="D113" s="20">
        <v>4</v>
      </c>
      <c r="E113" s="19">
        <v>19</v>
      </c>
      <c r="F113" s="9">
        <f t="shared" si="37"/>
        <v>0.82608695652173914</v>
      </c>
      <c r="G113" s="20">
        <v>0</v>
      </c>
      <c r="H113" s="20">
        <v>2</v>
      </c>
      <c r="I113" s="19">
        <v>3</v>
      </c>
      <c r="J113" s="19">
        <v>0</v>
      </c>
      <c r="K113" s="19">
        <v>2</v>
      </c>
      <c r="L113" s="19">
        <v>1</v>
      </c>
      <c r="M113" s="13">
        <f t="shared" si="38"/>
        <v>8</v>
      </c>
      <c r="N113" s="19">
        <v>15</v>
      </c>
      <c r="O113" s="9">
        <f t="shared" si="39"/>
        <v>0.34782608695652173</v>
      </c>
      <c r="P113" s="19">
        <v>0</v>
      </c>
      <c r="Q113" s="19">
        <v>0</v>
      </c>
    </row>
    <row r="114" spans="1:17" s="3" customFormat="1" x14ac:dyDescent="0.55000000000000004">
      <c r="A114" s="43"/>
      <c r="B114" s="8" t="s">
        <v>155</v>
      </c>
      <c r="C114" s="19">
        <f t="shared" si="41"/>
        <v>0</v>
      </c>
      <c r="D114" s="20">
        <v>0</v>
      </c>
      <c r="E114" s="19">
        <v>0</v>
      </c>
      <c r="F114" s="9">
        <v>0</v>
      </c>
      <c r="G114" s="20">
        <v>0</v>
      </c>
      <c r="H114" s="20">
        <v>0</v>
      </c>
      <c r="I114" s="19">
        <v>0</v>
      </c>
      <c r="J114" s="19">
        <v>0</v>
      </c>
      <c r="K114" s="19">
        <v>0</v>
      </c>
      <c r="L114" s="19">
        <v>0</v>
      </c>
      <c r="M114" s="13">
        <f t="shared" si="38"/>
        <v>0</v>
      </c>
      <c r="N114" s="19">
        <v>0</v>
      </c>
      <c r="O114" s="9">
        <v>0</v>
      </c>
      <c r="P114" s="19">
        <v>0</v>
      </c>
      <c r="Q114" s="19">
        <v>0</v>
      </c>
    </row>
    <row r="115" spans="1:17" s="3" customFormat="1" x14ac:dyDescent="0.55000000000000004">
      <c r="A115" s="43"/>
      <c r="B115" s="8" t="s">
        <v>156</v>
      </c>
      <c r="C115" s="19">
        <f t="shared" si="41"/>
        <v>0</v>
      </c>
      <c r="D115" s="20">
        <v>0</v>
      </c>
      <c r="E115" s="19">
        <v>0</v>
      </c>
      <c r="F115" s="9">
        <v>0</v>
      </c>
      <c r="G115" s="20">
        <v>0</v>
      </c>
      <c r="H115" s="20">
        <v>0</v>
      </c>
      <c r="I115" s="19">
        <v>0</v>
      </c>
      <c r="J115" s="19">
        <v>0</v>
      </c>
      <c r="K115" s="19">
        <v>0</v>
      </c>
      <c r="L115" s="19">
        <v>0</v>
      </c>
      <c r="M115" s="13">
        <f t="shared" si="38"/>
        <v>0</v>
      </c>
      <c r="N115" s="19">
        <v>0</v>
      </c>
      <c r="O115" s="9">
        <v>0</v>
      </c>
      <c r="P115" s="19">
        <v>0</v>
      </c>
      <c r="Q115" s="19">
        <v>0</v>
      </c>
    </row>
    <row r="116" spans="1:17" s="3" customFormat="1" x14ac:dyDescent="0.55000000000000004">
      <c r="A116" s="43"/>
      <c r="B116" s="8" t="s">
        <v>157</v>
      </c>
      <c r="C116" s="19">
        <f t="shared" si="41"/>
        <v>1</v>
      </c>
      <c r="D116" s="20">
        <v>0</v>
      </c>
      <c r="E116" s="19">
        <v>1</v>
      </c>
      <c r="F116" s="9">
        <v>0</v>
      </c>
      <c r="G116" s="20">
        <v>0</v>
      </c>
      <c r="H116" s="20">
        <v>0</v>
      </c>
      <c r="I116" s="19">
        <v>0</v>
      </c>
      <c r="J116" s="19">
        <v>0</v>
      </c>
      <c r="K116" s="19">
        <v>0</v>
      </c>
      <c r="L116" s="19">
        <v>0</v>
      </c>
      <c r="M116" s="13">
        <f t="shared" si="38"/>
        <v>0</v>
      </c>
      <c r="N116" s="19">
        <v>1</v>
      </c>
      <c r="O116" s="9">
        <v>0</v>
      </c>
      <c r="P116" s="19">
        <v>0</v>
      </c>
      <c r="Q116" s="19">
        <v>0</v>
      </c>
    </row>
    <row r="117" spans="1:17" s="3" customFormat="1" x14ac:dyDescent="0.55000000000000004">
      <c r="A117" s="43"/>
      <c r="B117" s="8" t="s">
        <v>158</v>
      </c>
      <c r="C117" s="19">
        <f t="shared" si="41"/>
        <v>0</v>
      </c>
      <c r="D117" s="20">
        <v>0</v>
      </c>
      <c r="E117" s="19">
        <v>0</v>
      </c>
      <c r="F117" s="9">
        <v>0</v>
      </c>
      <c r="G117" s="20">
        <v>0</v>
      </c>
      <c r="H117" s="20">
        <v>0</v>
      </c>
      <c r="I117" s="19">
        <v>0</v>
      </c>
      <c r="J117" s="19">
        <v>0</v>
      </c>
      <c r="K117" s="19">
        <v>0</v>
      </c>
      <c r="L117" s="19">
        <v>0</v>
      </c>
      <c r="M117" s="13">
        <f t="shared" si="38"/>
        <v>0</v>
      </c>
      <c r="N117" s="19">
        <v>0</v>
      </c>
      <c r="O117" s="9">
        <v>0</v>
      </c>
      <c r="P117" s="19">
        <v>0</v>
      </c>
      <c r="Q117" s="19">
        <v>0</v>
      </c>
    </row>
    <row r="118" spans="1:17" s="3" customFormat="1" x14ac:dyDescent="0.55000000000000004">
      <c r="A118" s="43"/>
      <c r="B118" s="8" t="s">
        <v>159</v>
      </c>
      <c r="C118" s="19">
        <f t="shared" si="41"/>
        <v>48</v>
      </c>
      <c r="D118" s="20">
        <v>12</v>
      </c>
      <c r="E118" s="19">
        <v>36</v>
      </c>
      <c r="F118" s="9">
        <f t="shared" si="37"/>
        <v>0.75</v>
      </c>
      <c r="G118" s="20">
        <v>0</v>
      </c>
      <c r="H118" s="20">
        <v>2</v>
      </c>
      <c r="I118" s="19">
        <v>11</v>
      </c>
      <c r="J118" s="19">
        <v>1</v>
      </c>
      <c r="K118" s="19">
        <v>2</v>
      </c>
      <c r="L118" s="19">
        <v>5</v>
      </c>
      <c r="M118" s="13">
        <f t="shared" si="38"/>
        <v>21</v>
      </c>
      <c r="N118" s="19">
        <v>27</v>
      </c>
      <c r="O118" s="9">
        <f t="shared" si="39"/>
        <v>0.4375</v>
      </c>
      <c r="P118" s="19">
        <v>0</v>
      </c>
      <c r="Q118" s="19">
        <v>0</v>
      </c>
    </row>
    <row r="119" spans="1:17" s="3" customFormat="1" x14ac:dyDescent="0.55000000000000004">
      <c r="A119" s="43"/>
      <c r="B119" s="8" t="s">
        <v>160</v>
      </c>
      <c r="C119" s="19">
        <f t="shared" si="41"/>
        <v>0</v>
      </c>
      <c r="D119" s="20">
        <v>0</v>
      </c>
      <c r="E119" s="19">
        <v>0</v>
      </c>
      <c r="F119" s="9">
        <v>0</v>
      </c>
      <c r="G119" s="20">
        <v>0</v>
      </c>
      <c r="H119" s="20">
        <v>0</v>
      </c>
      <c r="I119" s="19">
        <v>0</v>
      </c>
      <c r="J119" s="19">
        <v>0</v>
      </c>
      <c r="K119" s="19">
        <v>0</v>
      </c>
      <c r="L119" s="19">
        <v>0</v>
      </c>
      <c r="M119" s="13">
        <f t="shared" si="38"/>
        <v>0</v>
      </c>
      <c r="N119" s="19">
        <v>0</v>
      </c>
      <c r="O119" s="9">
        <v>0</v>
      </c>
      <c r="P119" s="19">
        <v>0</v>
      </c>
      <c r="Q119" s="19">
        <v>0</v>
      </c>
    </row>
    <row r="120" spans="1:17" x14ac:dyDescent="0.55000000000000004">
      <c r="B120" s="5" t="s">
        <v>161</v>
      </c>
      <c r="C120" s="13">
        <f t="shared" ref="C120" si="42">D120+E120</f>
        <v>7</v>
      </c>
      <c r="D120" s="14">
        <v>0</v>
      </c>
      <c r="E120" s="13">
        <v>7</v>
      </c>
      <c r="F120" s="9">
        <f t="shared" si="37"/>
        <v>1</v>
      </c>
      <c r="G120" s="14">
        <v>0</v>
      </c>
      <c r="H120" s="14">
        <v>0</v>
      </c>
      <c r="I120" s="13">
        <v>2</v>
      </c>
      <c r="J120" s="13">
        <v>0</v>
      </c>
      <c r="K120" s="13">
        <v>0</v>
      </c>
      <c r="L120" s="13">
        <v>0</v>
      </c>
      <c r="M120" s="13">
        <f t="shared" si="38"/>
        <v>2</v>
      </c>
      <c r="N120" s="13">
        <v>4</v>
      </c>
      <c r="O120" s="9">
        <f t="shared" si="39"/>
        <v>0.33333333333333331</v>
      </c>
      <c r="P120" s="13">
        <v>1</v>
      </c>
      <c r="Q120" s="13">
        <v>0</v>
      </c>
    </row>
    <row r="121" spans="1:17" x14ac:dyDescent="0.55000000000000004">
      <c r="B121" s="5" t="s">
        <v>165</v>
      </c>
      <c r="C121" s="13">
        <f>D121+E121</f>
        <v>34</v>
      </c>
      <c r="D121" s="14">
        <v>6</v>
      </c>
      <c r="E121" s="13">
        <v>28</v>
      </c>
      <c r="F121" s="9">
        <f t="shared" si="37"/>
        <v>0.82352941176470584</v>
      </c>
      <c r="G121" s="14">
        <v>0</v>
      </c>
      <c r="H121" s="14">
        <v>2</v>
      </c>
      <c r="I121" s="13">
        <v>2</v>
      </c>
      <c r="J121" s="13">
        <v>0</v>
      </c>
      <c r="K121" s="13">
        <v>2</v>
      </c>
      <c r="L121" s="13">
        <v>0</v>
      </c>
      <c r="M121" s="13">
        <f t="shared" si="38"/>
        <v>6</v>
      </c>
      <c r="N121" s="13">
        <v>24</v>
      </c>
      <c r="O121" s="9">
        <f t="shared" si="39"/>
        <v>0.2</v>
      </c>
      <c r="P121" s="13">
        <v>2</v>
      </c>
      <c r="Q121" s="13">
        <v>2</v>
      </c>
    </row>
    <row r="122" spans="1:17" x14ac:dyDescent="0.55000000000000004">
      <c r="B122" s="5" t="s">
        <v>171</v>
      </c>
      <c r="C122" s="13">
        <f t="shared" ref="C122:C138" si="43">D122+E122</f>
        <v>31</v>
      </c>
      <c r="D122" s="14">
        <v>3</v>
      </c>
      <c r="E122" s="13">
        <v>28</v>
      </c>
      <c r="F122" s="9">
        <f t="shared" si="37"/>
        <v>0.90322580645161288</v>
      </c>
      <c r="G122" s="14">
        <v>0</v>
      </c>
      <c r="H122" s="14">
        <v>0</v>
      </c>
      <c r="I122" s="13">
        <v>0</v>
      </c>
      <c r="J122" s="13">
        <v>0</v>
      </c>
      <c r="K122" s="13">
        <v>1</v>
      </c>
      <c r="L122" s="13">
        <v>0</v>
      </c>
      <c r="M122" s="13">
        <f t="shared" si="38"/>
        <v>1</v>
      </c>
      <c r="N122" s="13">
        <v>27</v>
      </c>
      <c r="O122" s="9">
        <f t="shared" si="39"/>
        <v>3.5714285714285712E-2</v>
      </c>
      <c r="P122" s="13">
        <v>2</v>
      </c>
      <c r="Q122" s="13">
        <v>1</v>
      </c>
    </row>
    <row r="123" spans="1:17" x14ac:dyDescent="0.55000000000000004">
      <c r="B123" s="5" t="s">
        <v>131</v>
      </c>
      <c r="C123" s="13">
        <f t="shared" si="43"/>
        <v>7</v>
      </c>
      <c r="D123" s="14">
        <v>2</v>
      </c>
      <c r="E123" s="13">
        <v>5</v>
      </c>
      <c r="F123" s="9">
        <f t="shared" si="37"/>
        <v>0.7142857142857143</v>
      </c>
      <c r="G123" s="14">
        <v>0</v>
      </c>
      <c r="H123" s="14">
        <v>0</v>
      </c>
      <c r="I123" s="13">
        <v>0</v>
      </c>
      <c r="J123" s="13">
        <v>0</v>
      </c>
      <c r="K123" s="13">
        <v>1</v>
      </c>
      <c r="L123" s="13">
        <v>0</v>
      </c>
      <c r="M123" s="13">
        <f t="shared" si="38"/>
        <v>1</v>
      </c>
      <c r="N123" s="13">
        <v>6</v>
      </c>
      <c r="O123" s="9">
        <f t="shared" si="39"/>
        <v>0.14285714285714285</v>
      </c>
      <c r="P123" s="13">
        <v>0</v>
      </c>
      <c r="Q123" s="13">
        <v>0</v>
      </c>
    </row>
    <row r="124" spans="1:17" x14ac:dyDescent="0.55000000000000004">
      <c r="B124" s="17" t="s">
        <v>174</v>
      </c>
      <c r="C124" s="13">
        <f t="shared" si="43"/>
        <v>21</v>
      </c>
      <c r="D124" s="13">
        <v>5</v>
      </c>
      <c r="E124" s="13">
        <v>16</v>
      </c>
      <c r="F124" s="9">
        <f t="shared" si="37"/>
        <v>0.76190476190476186</v>
      </c>
      <c r="G124" s="13">
        <v>0</v>
      </c>
      <c r="H124" s="13">
        <v>0</v>
      </c>
      <c r="I124" s="13">
        <v>1</v>
      </c>
      <c r="J124" s="13">
        <v>0</v>
      </c>
      <c r="K124" s="13">
        <v>2</v>
      </c>
      <c r="L124" s="13">
        <v>0</v>
      </c>
      <c r="M124" s="13">
        <f t="shared" si="38"/>
        <v>3</v>
      </c>
      <c r="N124" s="13">
        <v>17</v>
      </c>
      <c r="O124" s="9">
        <f t="shared" si="39"/>
        <v>0.15</v>
      </c>
      <c r="P124" s="13">
        <v>0</v>
      </c>
      <c r="Q124" s="13">
        <v>1</v>
      </c>
    </row>
    <row r="125" spans="1:17" x14ac:dyDescent="0.55000000000000004">
      <c r="B125" s="8" t="s">
        <v>175</v>
      </c>
      <c r="C125" s="19">
        <f t="shared" si="43"/>
        <v>5</v>
      </c>
      <c r="D125" s="20">
        <v>0</v>
      </c>
      <c r="E125" s="19">
        <v>5</v>
      </c>
      <c r="F125" s="9">
        <f t="shared" si="37"/>
        <v>1</v>
      </c>
      <c r="G125" s="20">
        <v>0</v>
      </c>
      <c r="H125" s="20">
        <v>0</v>
      </c>
      <c r="I125" s="19">
        <v>1</v>
      </c>
      <c r="J125" s="19">
        <v>0</v>
      </c>
      <c r="K125" s="19">
        <v>1</v>
      </c>
      <c r="L125" s="19">
        <v>0</v>
      </c>
      <c r="M125" s="13">
        <f t="shared" si="38"/>
        <v>2</v>
      </c>
      <c r="N125" s="19">
        <v>3</v>
      </c>
      <c r="O125" s="9">
        <f t="shared" si="39"/>
        <v>0.4</v>
      </c>
      <c r="P125" s="19">
        <v>0</v>
      </c>
      <c r="Q125" s="19">
        <v>0</v>
      </c>
    </row>
    <row r="126" spans="1:17" x14ac:dyDescent="0.55000000000000004">
      <c r="B126" s="8" t="s">
        <v>44</v>
      </c>
      <c r="C126" s="19">
        <f t="shared" si="43"/>
        <v>39</v>
      </c>
      <c r="D126" s="20">
        <v>16</v>
      </c>
      <c r="E126" s="19">
        <v>23</v>
      </c>
      <c r="F126" s="9">
        <f t="shared" ref="F126" si="44">E126/C126</f>
        <v>0.58974358974358976</v>
      </c>
      <c r="G126" s="20">
        <v>0</v>
      </c>
      <c r="H126" s="20">
        <v>3</v>
      </c>
      <c r="I126" s="19">
        <v>2</v>
      </c>
      <c r="J126" s="19">
        <v>0</v>
      </c>
      <c r="K126" s="19">
        <v>1</v>
      </c>
      <c r="L126" s="19">
        <v>0</v>
      </c>
      <c r="M126" s="13">
        <f t="shared" ref="M126" si="45">G126+H126+I126+J126+K126+L126</f>
        <v>6</v>
      </c>
      <c r="N126" s="19">
        <v>32</v>
      </c>
      <c r="O126" s="9">
        <v>0</v>
      </c>
      <c r="P126" s="19">
        <v>1</v>
      </c>
      <c r="Q126" s="19">
        <v>0</v>
      </c>
    </row>
    <row r="127" spans="1:17" s="3" customFormat="1" x14ac:dyDescent="0.55000000000000004">
      <c r="A127" s="43"/>
      <c r="B127" s="8" t="s">
        <v>295</v>
      </c>
      <c r="C127" s="19">
        <f>D127+E127</f>
        <v>9</v>
      </c>
      <c r="D127" s="20">
        <v>6</v>
      </c>
      <c r="E127" s="19">
        <v>3</v>
      </c>
      <c r="F127" s="9">
        <f>E127/C127</f>
        <v>0.33333333333333331</v>
      </c>
      <c r="G127" s="20">
        <v>0</v>
      </c>
      <c r="H127" s="20">
        <v>0</v>
      </c>
      <c r="I127" s="19">
        <v>1</v>
      </c>
      <c r="J127" s="19">
        <v>0</v>
      </c>
      <c r="K127" s="19">
        <v>0</v>
      </c>
      <c r="L127" s="19">
        <v>0</v>
      </c>
      <c r="M127" s="13">
        <f>G127+H127+I127+J127+K127+L127</f>
        <v>1</v>
      </c>
      <c r="N127" s="19">
        <v>8</v>
      </c>
      <c r="O127" s="9">
        <f>M127/(M127+N127)</f>
        <v>0.1111111111111111</v>
      </c>
      <c r="P127" s="19">
        <v>0</v>
      </c>
      <c r="Q127" s="19">
        <v>0</v>
      </c>
    </row>
    <row r="128" spans="1:17" x14ac:dyDescent="0.55000000000000004">
      <c r="B128" s="8" t="s">
        <v>176</v>
      </c>
      <c r="C128" s="19">
        <f t="shared" ref="C128:C130" si="46">D128+E128</f>
        <v>0</v>
      </c>
      <c r="D128" s="20">
        <v>0</v>
      </c>
      <c r="E128" s="19">
        <v>0</v>
      </c>
      <c r="F128" s="9">
        <v>0</v>
      </c>
      <c r="G128" s="20">
        <v>0</v>
      </c>
      <c r="H128" s="20">
        <v>0</v>
      </c>
      <c r="I128" s="19">
        <v>0</v>
      </c>
      <c r="J128" s="19">
        <v>0</v>
      </c>
      <c r="K128" s="19">
        <v>0</v>
      </c>
      <c r="L128" s="19">
        <v>0</v>
      </c>
      <c r="M128" s="13">
        <f t="shared" si="38"/>
        <v>0</v>
      </c>
      <c r="N128" s="19">
        <v>0</v>
      </c>
      <c r="O128" s="9">
        <v>0</v>
      </c>
      <c r="P128" s="19">
        <v>0</v>
      </c>
      <c r="Q128" s="19">
        <v>0</v>
      </c>
    </row>
    <row r="129" spans="1:17" x14ac:dyDescent="0.55000000000000004">
      <c r="B129" s="8" t="s">
        <v>177</v>
      </c>
      <c r="C129" s="19">
        <f t="shared" si="46"/>
        <v>16</v>
      </c>
      <c r="D129" s="20">
        <v>5</v>
      </c>
      <c r="E129" s="19">
        <v>11</v>
      </c>
      <c r="F129" s="9">
        <f t="shared" si="37"/>
        <v>0.6875</v>
      </c>
      <c r="G129" s="20">
        <v>0</v>
      </c>
      <c r="H129" s="20">
        <v>0</v>
      </c>
      <c r="I129" s="19">
        <v>0</v>
      </c>
      <c r="J129" s="19">
        <v>0</v>
      </c>
      <c r="K129" s="19">
        <v>1</v>
      </c>
      <c r="L129" s="19">
        <v>0</v>
      </c>
      <c r="M129" s="13">
        <f t="shared" si="38"/>
        <v>1</v>
      </c>
      <c r="N129" s="19">
        <v>14</v>
      </c>
      <c r="O129" s="9">
        <f t="shared" si="39"/>
        <v>6.6666666666666666E-2</v>
      </c>
      <c r="P129" s="19">
        <v>0</v>
      </c>
      <c r="Q129" s="19">
        <v>1</v>
      </c>
    </row>
    <row r="130" spans="1:17" x14ac:dyDescent="0.55000000000000004">
      <c r="B130" s="8" t="s">
        <v>178</v>
      </c>
      <c r="C130" s="19">
        <f t="shared" si="46"/>
        <v>3</v>
      </c>
      <c r="D130" s="20">
        <v>0</v>
      </c>
      <c r="E130" s="19">
        <v>3</v>
      </c>
      <c r="F130" s="9">
        <v>0</v>
      </c>
      <c r="G130" s="20">
        <v>0</v>
      </c>
      <c r="H130" s="20">
        <v>0</v>
      </c>
      <c r="I130" s="19">
        <v>0</v>
      </c>
      <c r="J130" s="19">
        <v>0</v>
      </c>
      <c r="K130" s="19">
        <v>0</v>
      </c>
      <c r="L130" s="19">
        <v>0</v>
      </c>
      <c r="M130" s="13">
        <f t="shared" si="38"/>
        <v>0</v>
      </c>
      <c r="N130" s="19">
        <v>3</v>
      </c>
      <c r="O130" s="9">
        <v>0</v>
      </c>
      <c r="P130" s="19">
        <v>0</v>
      </c>
      <c r="Q130" s="19">
        <v>0</v>
      </c>
    </row>
    <row r="131" spans="1:17" s="2" customFormat="1" x14ac:dyDescent="0.55000000000000004">
      <c r="B131" s="46" t="s">
        <v>46</v>
      </c>
      <c r="C131" s="24">
        <f>D131+E131</f>
        <v>306</v>
      </c>
      <c r="D131" s="24">
        <f>D107+D108+D120+D121+D122+D123+D124</f>
        <v>66</v>
      </c>
      <c r="E131" s="24">
        <f>E107+E108+E120+E121+E122+E123+E124</f>
        <v>240</v>
      </c>
      <c r="F131" s="35">
        <f t="shared" si="37"/>
        <v>0.78431372549019607</v>
      </c>
      <c r="G131" s="24">
        <f t="shared" ref="G131:L131" si="47">G107+G108+G120+G121+G122+G123+G124</f>
        <v>0</v>
      </c>
      <c r="H131" s="24">
        <f t="shared" si="47"/>
        <v>11</v>
      </c>
      <c r="I131" s="24">
        <f t="shared" si="47"/>
        <v>38</v>
      </c>
      <c r="J131" s="24">
        <f t="shared" si="47"/>
        <v>3</v>
      </c>
      <c r="K131" s="24">
        <f t="shared" si="47"/>
        <v>18</v>
      </c>
      <c r="L131" s="24">
        <f t="shared" si="47"/>
        <v>13</v>
      </c>
      <c r="M131" s="24">
        <f t="shared" si="38"/>
        <v>83</v>
      </c>
      <c r="N131" s="24">
        <f>N107+N108+N120+N121+N122+N123+N124</f>
        <v>194</v>
      </c>
      <c r="O131" s="35">
        <f t="shared" si="39"/>
        <v>0.29963898916967507</v>
      </c>
      <c r="P131" s="24">
        <f>P107+P108+P120+P121+P122+P123+P124</f>
        <v>22</v>
      </c>
      <c r="Q131" s="24">
        <f>Q107+Q108+Q120+Q121+Q122+Q123+Q124</f>
        <v>7</v>
      </c>
    </row>
    <row r="132" spans="1:17" x14ac:dyDescent="0.55000000000000004">
      <c r="B132" s="5" t="s">
        <v>184</v>
      </c>
      <c r="C132" s="13">
        <f t="shared" si="43"/>
        <v>0</v>
      </c>
      <c r="D132" s="13">
        <v>0</v>
      </c>
      <c r="E132" s="13">
        <v>0</v>
      </c>
      <c r="F132" s="9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f t="shared" si="38"/>
        <v>0</v>
      </c>
      <c r="N132" s="13">
        <v>0</v>
      </c>
      <c r="O132" s="9">
        <v>0</v>
      </c>
      <c r="P132" s="13">
        <v>0</v>
      </c>
      <c r="Q132" s="13">
        <v>0</v>
      </c>
    </row>
    <row r="133" spans="1:17" s="3" customFormat="1" x14ac:dyDescent="0.55000000000000004">
      <c r="A133" s="43"/>
      <c r="B133" s="8" t="s">
        <v>185</v>
      </c>
      <c r="C133" s="19">
        <f t="shared" si="43"/>
        <v>16</v>
      </c>
      <c r="D133" s="20">
        <v>1</v>
      </c>
      <c r="E133" s="19">
        <v>15</v>
      </c>
      <c r="F133" s="9">
        <v>0</v>
      </c>
      <c r="G133" s="20">
        <v>0</v>
      </c>
      <c r="H133" s="20">
        <v>0</v>
      </c>
      <c r="I133" s="19">
        <v>0</v>
      </c>
      <c r="J133" s="19">
        <v>0</v>
      </c>
      <c r="K133" s="19">
        <v>0</v>
      </c>
      <c r="L133" s="19">
        <v>0</v>
      </c>
      <c r="M133" s="13">
        <f t="shared" si="38"/>
        <v>0</v>
      </c>
      <c r="N133" s="19">
        <v>13</v>
      </c>
      <c r="O133" s="9">
        <v>0</v>
      </c>
      <c r="P133" s="19">
        <v>2</v>
      </c>
      <c r="Q133" s="19">
        <v>1</v>
      </c>
    </row>
    <row r="134" spans="1:17" x14ac:dyDescent="0.55000000000000004">
      <c r="B134" s="5" t="s">
        <v>186</v>
      </c>
      <c r="C134" s="13">
        <f t="shared" si="43"/>
        <v>30</v>
      </c>
      <c r="D134" s="14">
        <v>7</v>
      </c>
      <c r="E134" s="13">
        <v>23</v>
      </c>
      <c r="F134" s="9">
        <f t="shared" si="37"/>
        <v>0.76666666666666672</v>
      </c>
      <c r="G134" s="14">
        <v>0</v>
      </c>
      <c r="H134" s="14">
        <v>0</v>
      </c>
      <c r="I134" s="13">
        <v>3</v>
      </c>
      <c r="J134" s="13">
        <v>0</v>
      </c>
      <c r="K134" s="13">
        <v>5</v>
      </c>
      <c r="L134" s="13">
        <v>1</v>
      </c>
      <c r="M134" s="13">
        <f t="shared" si="38"/>
        <v>9</v>
      </c>
      <c r="N134" s="13">
        <v>19</v>
      </c>
      <c r="O134" s="9">
        <f t="shared" si="39"/>
        <v>0.32142857142857145</v>
      </c>
      <c r="P134" s="13">
        <v>0</v>
      </c>
      <c r="Q134" s="13">
        <v>2</v>
      </c>
    </row>
    <row r="135" spans="1:17" x14ac:dyDescent="0.55000000000000004">
      <c r="B135" s="5" t="s">
        <v>187</v>
      </c>
      <c r="C135" s="13">
        <f t="shared" si="43"/>
        <v>10</v>
      </c>
      <c r="D135" s="14">
        <v>0</v>
      </c>
      <c r="E135" s="13">
        <v>10</v>
      </c>
      <c r="F135" s="9">
        <f t="shared" si="37"/>
        <v>1</v>
      </c>
      <c r="G135" s="14">
        <v>0</v>
      </c>
      <c r="H135" s="14">
        <v>0</v>
      </c>
      <c r="I135" s="13">
        <v>1</v>
      </c>
      <c r="J135" s="13">
        <v>0</v>
      </c>
      <c r="K135" s="13">
        <v>0</v>
      </c>
      <c r="L135" s="13">
        <v>0</v>
      </c>
      <c r="M135" s="13">
        <f t="shared" si="38"/>
        <v>1</v>
      </c>
      <c r="N135" s="13">
        <v>7</v>
      </c>
      <c r="O135" s="9">
        <f t="shared" si="39"/>
        <v>0.125</v>
      </c>
      <c r="P135" s="13">
        <v>0</v>
      </c>
      <c r="Q135" s="13">
        <v>2</v>
      </c>
    </row>
    <row r="136" spans="1:17" s="2" customFormat="1" x14ac:dyDescent="0.55000000000000004">
      <c r="B136" s="46" t="s">
        <v>188</v>
      </c>
      <c r="C136" s="24">
        <f t="shared" si="43"/>
        <v>40</v>
      </c>
      <c r="D136" s="24">
        <f>D132+D134+D135</f>
        <v>7</v>
      </c>
      <c r="E136" s="24">
        <f>E132+E134+E135</f>
        <v>33</v>
      </c>
      <c r="F136" s="35">
        <f t="shared" si="37"/>
        <v>0.82499999999999996</v>
      </c>
      <c r="G136" s="24">
        <f t="shared" ref="G136:N136" si="48">G132+G134+G135</f>
        <v>0</v>
      </c>
      <c r="H136" s="24">
        <f t="shared" si="48"/>
        <v>0</v>
      </c>
      <c r="I136" s="24">
        <f t="shared" si="48"/>
        <v>4</v>
      </c>
      <c r="J136" s="24">
        <f t="shared" si="48"/>
        <v>0</v>
      </c>
      <c r="K136" s="24">
        <f t="shared" si="48"/>
        <v>5</v>
      </c>
      <c r="L136" s="24">
        <f t="shared" si="48"/>
        <v>1</v>
      </c>
      <c r="M136" s="24">
        <f t="shared" si="38"/>
        <v>10</v>
      </c>
      <c r="N136" s="24">
        <f t="shared" si="48"/>
        <v>26</v>
      </c>
      <c r="O136" s="35">
        <f t="shared" si="39"/>
        <v>0.27777777777777779</v>
      </c>
      <c r="P136" s="24">
        <f>P132+P134+P135</f>
        <v>0</v>
      </c>
      <c r="Q136" s="24">
        <f>Q132+Q134+Q135</f>
        <v>4</v>
      </c>
    </row>
    <row r="137" spans="1:17" x14ac:dyDescent="0.55000000000000004">
      <c r="B137" s="5" t="s">
        <v>194</v>
      </c>
      <c r="C137" s="13">
        <f t="shared" si="43"/>
        <v>7</v>
      </c>
      <c r="D137" s="14">
        <v>0</v>
      </c>
      <c r="E137" s="13">
        <v>7</v>
      </c>
      <c r="F137" s="9">
        <f t="shared" si="37"/>
        <v>1</v>
      </c>
      <c r="G137" s="14">
        <v>0</v>
      </c>
      <c r="H137" s="14">
        <v>0</v>
      </c>
      <c r="I137" s="13">
        <v>0</v>
      </c>
      <c r="J137" s="13">
        <v>0</v>
      </c>
      <c r="K137" s="13">
        <v>2</v>
      </c>
      <c r="L137" s="13">
        <v>1</v>
      </c>
      <c r="M137" s="13">
        <f t="shared" si="38"/>
        <v>3</v>
      </c>
      <c r="N137" s="13">
        <v>4</v>
      </c>
      <c r="O137" s="9">
        <f t="shared" si="39"/>
        <v>0.42857142857142855</v>
      </c>
      <c r="P137" s="13">
        <v>0</v>
      </c>
      <c r="Q137" s="13">
        <v>0</v>
      </c>
    </row>
    <row r="138" spans="1:17" x14ac:dyDescent="0.55000000000000004">
      <c r="B138" s="10" t="s">
        <v>197</v>
      </c>
      <c r="C138" s="13">
        <f t="shared" si="43"/>
        <v>1</v>
      </c>
      <c r="D138" s="14">
        <v>1</v>
      </c>
      <c r="E138" s="13">
        <v>0</v>
      </c>
      <c r="F138" s="9">
        <v>0</v>
      </c>
      <c r="G138" s="14">
        <v>0</v>
      </c>
      <c r="H138" s="14">
        <v>0</v>
      </c>
      <c r="I138" s="13">
        <v>0</v>
      </c>
      <c r="J138" s="13">
        <v>0</v>
      </c>
      <c r="K138" s="13">
        <v>1</v>
      </c>
      <c r="L138" s="13">
        <v>0</v>
      </c>
      <c r="M138" s="13">
        <f t="shared" si="38"/>
        <v>1</v>
      </c>
      <c r="N138" s="13">
        <v>0</v>
      </c>
      <c r="O138" s="9">
        <v>0</v>
      </c>
      <c r="P138" s="13">
        <v>0</v>
      </c>
      <c r="Q138" s="13">
        <v>0</v>
      </c>
    </row>
    <row r="139" spans="1:17" x14ac:dyDescent="0.55000000000000004">
      <c r="B139" s="1" t="s">
        <v>198</v>
      </c>
      <c r="C139" s="13">
        <f t="shared" ref="C139:C145" si="49">D139+E139</f>
        <v>1</v>
      </c>
      <c r="D139" s="14">
        <v>0</v>
      </c>
      <c r="E139" s="13">
        <v>1</v>
      </c>
      <c r="F139" s="9">
        <f t="shared" si="37"/>
        <v>1</v>
      </c>
      <c r="G139" s="14">
        <v>0</v>
      </c>
      <c r="H139" s="14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f t="shared" si="38"/>
        <v>0</v>
      </c>
      <c r="N139" s="13">
        <v>1</v>
      </c>
      <c r="O139" s="9">
        <f t="shared" ref="O139:O146" si="50">M139/(M139+N139)</f>
        <v>0</v>
      </c>
      <c r="P139" s="13">
        <v>0</v>
      </c>
      <c r="Q139" s="13">
        <v>0</v>
      </c>
    </row>
    <row r="140" spans="1:17" x14ac:dyDescent="0.55000000000000004">
      <c r="B140" s="5" t="s">
        <v>238</v>
      </c>
      <c r="C140" s="13">
        <f t="shared" si="49"/>
        <v>32</v>
      </c>
      <c r="D140" s="14">
        <v>5</v>
      </c>
      <c r="E140" s="13">
        <v>27</v>
      </c>
      <c r="F140" s="9">
        <f t="shared" si="37"/>
        <v>0.84375</v>
      </c>
      <c r="G140" s="14">
        <v>0</v>
      </c>
      <c r="H140" s="14">
        <v>1</v>
      </c>
      <c r="I140" s="13">
        <v>3</v>
      </c>
      <c r="J140" s="13">
        <v>0</v>
      </c>
      <c r="K140" s="13">
        <v>4</v>
      </c>
      <c r="L140" s="13">
        <v>2</v>
      </c>
      <c r="M140" s="13">
        <f t="shared" si="38"/>
        <v>10</v>
      </c>
      <c r="N140" s="13">
        <v>19</v>
      </c>
      <c r="O140" s="9">
        <f t="shared" si="50"/>
        <v>0.34482758620689657</v>
      </c>
      <c r="P140" s="13">
        <v>0</v>
      </c>
      <c r="Q140" s="13">
        <v>3</v>
      </c>
    </row>
    <row r="141" spans="1:17" x14ac:dyDescent="0.55000000000000004">
      <c r="B141" s="1" t="s">
        <v>204</v>
      </c>
      <c r="C141" s="13">
        <f t="shared" si="49"/>
        <v>14</v>
      </c>
      <c r="D141" s="14">
        <v>2</v>
      </c>
      <c r="E141" s="13">
        <v>12</v>
      </c>
      <c r="F141" s="9">
        <f t="shared" si="37"/>
        <v>0.8571428571428571</v>
      </c>
      <c r="G141" s="14">
        <v>0</v>
      </c>
      <c r="H141" s="14">
        <v>3</v>
      </c>
      <c r="I141" s="13">
        <v>0</v>
      </c>
      <c r="J141" s="13">
        <v>0</v>
      </c>
      <c r="K141" s="13">
        <v>5</v>
      </c>
      <c r="L141" s="13">
        <v>1</v>
      </c>
      <c r="M141" s="13">
        <f t="shared" si="38"/>
        <v>9</v>
      </c>
      <c r="N141" s="13">
        <v>5</v>
      </c>
      <c r="O141" s="9">
        <f t="shared" si="50"/>
        <v>0.6428571428571429</v>
      </c>
      <c r="P141" s="13">
        <v>0</v>
      </c>
      <c r="Q141" s="13">
        <v>0</v>
      </c>
    </row>
    <row r="142" spans="1:17" x14ac:dyDescent="0.55000000000000004">
      <c r="B142" s="1" t="s">
        <v>205</v>
      </c>
      <c r="C142" s="13">
        <f>D142+E142</f>
        <v>30</v>
      </c>
      <c r="D142" s="14">
        <v>9</v>
      </c>
      <c r="E142" s="13">
        <v>21</v>
      </c>
      <c r="F142" s="9">
        <f t="shared" si="37"/>
        <v>0.7</v>
      </c>
      <c r="G142" s="14">
        <v>0</v>
      </c>
      <c r="H142" s="14">
        <v>5</v>
      </c>
      <c r="I142" s="13">
        <v>1</v>
      </c>
      <c r="J142" s="13">
        <v>0</v>
      </c>
      <c r="K142" s="13">
        <v>4</v>
      </c>
      <c r="L142" s="13">
        <v>2</v>
      </c>
      <c r="M142" s="13">
        <f t="shared" si="38"/>
        <v>12</v>
      </c>
      <c r="N142" s="13">
        <v>17</v>
      </c>
      <c r="O142" s="9">
        <f t="shared" si="50"/>
        <v>0.41379310344827586</v>
      </c>
      <c r="P142" s="13">
        <v>0</v>
      </c>
      <c r="Q142" s="13">
        <v>1</v>
      </c>
    </row>
    <row r="143" spans="1:17" x14ac:dyDescent="0.55000000000000004">
      <c r="B143" s="5" t="s">
        <v>301</v>
      </c>
      <c r="C143" s="13">
        <f t="shared" si="49"/>
        <v>14</v>
      </c>
      <c r="D143" s="14">
        <v>3</v>
      </c>
      <c r="E143" s="13">
        <v>11</v>
      </c>
      <c r="F143" s="9">
        <v>0</v>
      </c>
      <c r="G143" s="14">
        <v>0</v>
      </c>
      <c r="H143" s="14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f t="shared" si="38"/>
        <v>0</v>
      </c>
      <c r="N143" s="13">
        <v>13</v>
      </c>
      <c r="O143" s="9">
        <v>0</v>
      </c>
      <c r="P143" s="13">
        <v>0</v>
      </c>
      <c r="Q143" s="13">
        <v>1</v>
      </c>
    </row>
    <row r="144" spans="1:17" x14ac:dyDescent="0.55000000000000004">
      <c r="B144" s="11" t="s">
        <v>207</v>
      </c>
      <c r="C144" s="13">
        <f>D144+E144</f>
        <v>0</v>
      </c>
      <c r="D144" s="14">
        <v>0</v>
      </c>
      <c r="E144" s="13">
        <v>0</v>
      </c>
      <c r="F144" s="9">
        <v>0</v>
      </c>
      <c r="G144" s="14">
        <v>0</v>
      </c>
      <c r="H144" s="14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f t="shared" si="38"/>
        <v>0</v>
      </c>
      <c r="N144" s="13">
        <v>0</v>
      </c>
      <c r="O144" s="9">
        <v>0</v>
      </c>
      <c r="P144" s="13">
        <v>0</v>
      </c>
      <c r="Q144" s="13"/>
    </row>
    <row r="145" spans="1:17" s="2" customFormat="1" x14ac:dyDescent="0.55000000000000004">
      <c r="B145" s="42" t="s">
        <v>50</v>
      </c>
      <c r="C145" s="26">
        <f t="shared" si="49"/>
        <v>99</v>
      </c>
      <c r="D145" s="26">
        <f>SUM(D137:D144)</f>
        <v>20</v>
      </c>
      <c r="E145" s="26">
        <f>SUM(E137:E144)</f>
        <v>79</v>
      </c>
      <c r="F145" s="27">
        <f t="shared" si="37"/>
        <v>0.79797979797979801</v>
      </c>
      <c r="G145" s="26">
        <f t="shared" ref="G145:L145" si="51">SUM(G137:G144)</f>
        <v>0</v>
      </c>
      <c r="H145" s="26">
        <f t="shared" si="51"/>
        <v>9</v>
      </c>
      <c r="I145" s="26">
        <f t="shared" si="51"/>
        <v>4</v>
      </c>
      <c r="J145" s="26">
        <f t="shared" si="51"/>
        <v>0</v>
      </c>
      <c r="K145" s="26">
        <f t="shared" si="51"/>
        <v>16</v>
      </c>
      <c r="L145" s="26">
        <f t="shared" si="51"/>
        <v>6</v>
      </c>
      <c r="M145" s="26">
        <f t="shared" si="38"/>
        <v>35</v>
      </c>
      <c r="N145" s="26">
        <f>SUM(N137:N144)</f>
        <v>59</v>
      </c>
      <c r="O145" s="27">
        <f t="shared" si="50"/>
        <v>0.37234042553191488</v>
      </c>
      <c r="P145" s="26">
        <f>SUM(P137:P144)</f>
        <v>0</v>
      </c>
      <c r="Q145" s="26">
        <f>SUM(Q137:Q144)</f>
        <v>5</v>
      </c>
    </row>
    <row r="146" spans="1:17" s="2" customFormat="1" x14ac:dyDescent="0.55000000000000004">
      <c r="B146" s="47" t="s">
        <v>208</v>
      </c>
      <c r="C146" s="24">
        <f>D146+E146</f>
        <v>462</v>
      </c>
      <c r="D146" s="24">
        <f>D106+D131+D136+D145</f>
        <v>99</v>
      </c>
      <c r="E146" s="24">
        <f>E106+E131+E136+E145</f>
        <v>363</v>
      </c>
      <c r="F146" s="35">
        <f t="shared" si="37"/>
        <v>0.7857142857142857</v>
      </c>
      <c r="G146" s="48">
        <f t="shared" ref="G146:L146" si="52">G106+G131+G136+G145</f>
        <v>0</v>
      </c>
      <c r="H146" s="48">
        <f t="shared" si="52"/>
        <v>21</v>
      </c>
      <c r="I146" s="48">
        <f t="shared" si="52"/>
        <v>51</v>
      </c>
      <c r="J146" s="48">
        <f t="shared" si="52"/>
        <v>3</v>
      </c>
      <c r="K146" s="48">
        <f t="shared" si="52"/>
        <v>40</v>
      </c>
      <c r="L146" s="48">
        <f t="shared" si="52"/>
        <v>20</v>
      </c>
      <c r="M146" s="24">
        <f t="shared" si="38"/>
        <v>135</v>
      </c>
      <c r="N146" s="24">
        <f>N106+N131+N136+N145</f>
        <v>287</v>
      </c>
      <c r="O146" s="35">
        <f t="shared" si="50"/>
        <v>0.31990521327014215</v>
      </c>
      <c r="P146" s="24">
        <f>P106+P131+P136+P145</f>
        <v>23</v>
      </c>
      <c r="Q146" s="24">
        <f>Q106+Q131+Q136+Q145</f>
        <v>17</v>
      </c>
    </row>
    <row r="147" spans="1:17" s="2" customFormat="1" x14ac:dyDescent="0.55000000000000004">
      <c r="A147" s="25" t="s">
        <v>209</v>
      </c>
      <c r="C147" s="13"/>
      <c r="D147" s="36"/>
      <c r="E147" s="26"/>
      <c r="F147" s="9"/>
      <c r="G147" s="36"/>
      <c r="H147" s="36"/>
      <c r="I147" s="26"/>
      <c r="J147" s="26"/>
      <c r="K147" s="26"/>
      <c r="L147" s="26"/>
      <c r="M147" s="13"/>
      <c r="N147" s="26"/>
      <c r="O147" s="9"/>
      <c r="P147" s="26"/>
      <c r="Q147" s="26"/>
    </row>
    <row r="148" spans="1:17" x14ac:dyDescent="0.55000000000000004">
      <c r="B148" s="5" t="s">
        <v>107</v>
      </c>
      <c r="C148" s="13">
        <f>D148+E148</f>
        <v>8</v>
      </c>
      <c r="D148" s="14">
        <v>1</v>
      </c>
      <c r="E148" s="13">
        <v>7</v>
      </c>
      <c r="F148" s="9">
        <f t="shared" ref="F148:F157" si="53">E148/C148</f>
        <v>0.875</v>
      </c>
      <c r="G148" s="14">
        <v>0</v>
      </c>
      <c r="H148" s="14">
        <v>3</v>
      </c>
      <c r="I148" s="13">
        <v>0</v>
      </c>
      <c r="J148" s="13">
        <v>0</v>
      </c>
      <c r="K148" s="13">
        <v>0</v>
      </c>
      <c r="L148" s="13">
        <v>0</v>
      </c>
      <c r="M148" s="13">
        <f t="shared" ref="M148:M157" si="54">G148+H148+I148+J148+K148+L148</f>
        <v>3</v>
      </c>
      <c r="N148" s="13">
        <v>3</v>
      </c>
      <c r="O148" s="9">
        <f t="shared" ref="O148:O157" si="55">M148/(M148+N148)</f>
        <v>0.5</v>
      </c>
      <c r="P148" s="13">
        <v>2</v>
      </c>
      <c r="Q148" s="13">
        <v>0</v>
      </c>
    </row>
    <row r="149" spans="1:17" x14ac:dyDescent="0.55000000000000004">
      <c r="B149" s="5" t="s">
        <v>210</v>
      </c>
      <c r="C149" s="13">
        <v>0</v>
      </c>
      <c r="D149" s="14">
        <v>0</v>
      </c>
      <c r="E149" s="13">
        <v>0</v>
      </c>
      <c r="F149" s="9" t="e">
        <f t="shared" si="53"/>
        <v>#DIV/0!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3">
        <f t="shared" si="54"/>
        <v>0</v>
      </c>
      <c r="N149" s="13">
        <v>0</v>
      </c>
      <c r="O149" s="9">
        <v>0</v>
      </c>
      <c r="P149" s="13">
        <v>0</v>
      </c>
      <c r="Q149" s="13">
        <v>0</v>
      </c>
    </row>
    <row r="150" spans="1:17" x14ac:dyDescent="0.55000000000000004">
      <c r="B150" s="5" t="s">
        <v>21</v>
      </c>
      <c r="C150" s="13">
        <f>D150+E150</f>
        <v>7</v>
      </c>
      <c r="D150" s="14">
        <v>1</v>
      </c>
      <c r="E150" s="13">
        <v>6</v>
      </c>
      <c r="F150" s="9">
        <f t="shared" si="53"/>
        <v>0.8571428571428571</v>
      </c>
      <c r="G150" s="14">
        <v>0</v>
      </c>
      <c r="H150" s="14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f t="shared" si="54"/>
        <v>0</v>
      </c>
      <c r="N150" s="13">
        <v>5</v>
      </c>
      <c r="O150" s="9">
        <f t="shared" si="55"/>
        <v>0</v>
      </c>
      <c r="P150" s="13">
        <v>2</v>
      </c>
      <c r="Q150" s="13">
        <v>0</v>
      </c>
    </row>
    <row r="151" spans="1:17" s="2" customFormat="1" x14ac:dyDescent="0.55000000000000004">
      <c r="A151" s="25"/>
      <c r="B151" s="46" t="s">
        <v>22</v>
      </c>
      <c r="C151" s="24">
        <f t="shared" ref="C151:C157" si="56">D151+E151</f>
        <v>15</v>
      </c>
      <c r="D151" s="24">
        <f>D148+D150+D149</f>
        <v>2</v>
      </c>
      <c r="E151" s="24">
        <f>E148+E150+E149</f>
        <v>13</v>
      </c>
      <c r="F151" s="35">
        <f t="shared" si="53"/>
        <v>0.8666666666666667</v>
      </c>
      <c r="G151" s="24">
        <f>G148+G150+G149</f>
        <v>0</v>
      </c>
      <c r="H151" s="24">
        <f t="shared" ref="H151:L151" si="57">H148+H150+H149</f>
        <v>3</v>
      </c>
      <c r="I151" s="24">
        <f t="shared" si="57"/>
        <v>0</v>
      </c>
      <c r="J151" s="24">
        <f t="shared" si="57"/>
        <v>0</v>
      </c>
      <c r="K151" s="24">
        <f t="shared" si="57"/>
        <v>0</v>
      </c>
      <c r="L151" s="24">
        <f t="shared" si="57"/>
        <v>0</v>
      </c>
      <c r="M151" s="24">
        <f t="shared" si="54"/>
        <v>3</v>
      </c>
      <c r="N151" s="24">
        <f>N148+N150+N149</f>
        <v>8</v>
      </c>
      <c r="O151" s="35">
        <f t="shared" si="55"/>
        <v>0.27272727272727271</v>
      </c>
      <c r="P151" s="24">
        <f>P148+P150+P149</f>
        <v>4</v>
      </c>
      <c r="Q151" s="24">
        <f>Q148+Q150+Q149</f>
        <v>0</v>
      </c>
    </row>
    <row r="152" spans="1:17" x14ac:dyDescent="0.55000000000000004">
      <c r="B152" s="5" t="s">
        <v>28</v>
      </c>
      <c r="C152" s="13">
        <f t="shared" si="56"/>
        <v>15</v>
      </c>
      <c r="D152" s="14">
        <v>1</v>
      </c>
      <c r="E152" s="13">
        <v>14</v>
      </c>
      <c r="F152" s="9">
        <f t="shared" si="53"/>
        <v>0.93333333333333335</v>
      </c>
      <c r="G152" s="14">
        <v>0</v>
      </c>
      <c r="H152" s="14">
        <v>0</v>
      </c>
      <c r="I152" s="13">
        <v>2</v>
      </c>
      <c r="J152" s="13">
        <v>0</v>
      </c>
      <c r="K152" s="13">
        <v>0</v>
      </c>
      <c r="L152" s="13">
        <v>1</v>
      </c>
      <c r="M152" s="13">
        <f t="shared" si="54"/>
        <v>3</v>
      </c>
      <c r="N152" s="13">
        <v>8</v>
      </c>
      <c r="O152" s="9">
        <f t="shared" si="55"/>
        <v>0.27272727272727271</v>
      </c>
      <c r="P152" s="13">
        <v>4</v>
      </c>
      <c r="Q152" s="13">
        <v>0</v>
      </c>
    </row>
    <row r="153" spans="1:17" x14ac:dyDescent="0.55000000000000004">
      <c r="B153" s="17" t="s">
        <v>120</v>
      </c>
      <c r="C153" s="13">
        <f t="shared" si="56"/>
        <v>38</v>
      </c>
      <c r="D153" s="13">
        <v>6</v>
      </c>
      <c r="E153" s="13">
        <v>32</v>
      </c>
      <c r="F153" s="9">
        <f t="shared" si="53"/>
        <v>0.84210526315789469</v>
      </c>
      <c r="G153" s="13">
        <v>0</v>
      </c>
      <c r="H153" s="13">
        <v>3</v>
      </c>
      <c r="I153" s="13">
        <v>2</v>
      </c>
      <c r="J153" s="13">
        <v>0</v>
      </c>
      <c r="K153" s="13">
        <v>0</v>
      </c>
      <c r="L153" s="13">
        <v>1</v>
      </c>
      <c r="M153" s="13">
        <f t="shared" si="54"/>
        <v>6</v>
      </c>
      <c r="N153" s="13">
        <v>27</v>
      </c>
      <c r="O153" s="9">
        <f t="shared" si="55"/>
        <v>0.18181818181818182</v>
      </c>
      <c r="P153" s="13">
        <v>5</v>
      </c>
      <c r="Q153" s="13">
        <v>0</v>
      </c>
    </row>
    <row r="154" spans="1:17" s="3" customFormat="1" x14ac:dyDescent="0.55000000000000004">
      <c r="A154" s="43"/>
      <c r="B154" s="8" t="s">
        <v>211</v>
      </c>
      <c r="C154" s="19">
        <f t="shared" si="56"/>
        <v>30</v>
      </c>
      <c r="D154" s="20">
        <v>4</v>
      </c>
      <c r="E154" s="19">
        <v>26</v>
      </c>
      <c r="F154" s="9">
        <f t="shared" si="53"/>
        <v>0.8666666666666667</v>
      </c>
      <c r="G154" s="20">
        <v>0</v>
      </c>
      <c r="H154" s="20">
        <v>2</v>
      </c>
      <c r="I154" s="19">
        <v>2</v>
      </c>
      <c r="J154" s="19">
        <v>0</v>
      </c>
      <c r="K154" s="19">
        <v>0</v>
      </c>
      <c r="L154" s="19">
        <v>1</v>
      </c>
      <c r="M154" s="13">
        <f t="shared" si="54"/>
        <v>5</v>
      </c>
      <c r="N154" s="19">
        <v>25</v>
      </c>
      <c r="O154" s="9">
        <f t="shared" si="55"/>
        <v>0.16666666666666666</v>
      </c>
      <c r="P154" s="19">
        <v>0</v>
      </c>
      <c r="Q154" s="19">
        <v>0</v>
      </c>
    </row>
    <row r="155" spans="1:17" s="3" customFormat="1" x14ac:dyDescent="0.55000000000000004">
      <c r="A155" s="43"/>
      <c r="B155" s="12" t="s">
        <v>212</v>
      </c>
      <c r="C155" s="13">
        <f>D155+E155</f>
        <v>27</v>
      </c>
      <c r="D155" s="14">
        <v>13</v>
      </c>
      <c r="E155" s="13">
        <v>14</v>
      </c>
      <c r="F155" s="9">
        <f>E155/C155</f>
        <v>0.51851851851851849</v>
      </c>
      <c r="G155" s="14">
        <v>0</v>
      </c>
      <c r="H155" s="14">
        <v>0</v>
      </c>
      <c r="I155" s="13">
        <v>1</v>
      </c>
      <c r="J155" s="39">
        <v>0</v>
      </c>
      <c r="K155" s="13">
        <v>2</v>
      </c>
      <c r="L155" s="13">
        <v>0</v>
      </c>
      <c r="M155" s="13">
        <f t="shared" si="54"/>
        <v>3</v>
      </c>
      <c r="N155" s="13">
        <v>18</v>
      </c>
      <c r="O155" s="9">
        <f>M155/(M155+N155)</f>
        <v>0.14285714285714285</v>
      </c>
      <c r="P155" s="13">
        <v>4</v>
      </c>
      <c r="Q155" s="13">
        <v>2</v>
      </c>
    </row>
    <row r="156" spans="1:17" s="3" customFormat="1" x14ac:dyDescent="0.55000000000000004">
      <c r="A156" s="43"/>
      <c r="B156" s="8" t="s">
        <v>283</v>
      </c>
      <c r="C156" s="19">
        <f t="shared" si="56"/>
        <v>3</v>
      </c>
      <c r="D156" s="20">
        <v>3</v>
      </c>
      <c r="E156" s="19">
        <v>0</v>
      </c>
      <c r="F156" s="9">
        <f t="shared" si="53"/>
        <v>0</v>
      </c>
      <c r="G156" s="20">
        <v>0</v>
      </c>
      <c r="H156" s="20">
        <v>0</v>
      </c>
      <c r="I156" s="19">
        <v>0</v>
      </c>
      <c r="J156" s="19">
        <v>0</v>
      </c>
      <c r="K156" s="19">
        <v>0</v>
      </c>
      <c r="L156" s="19">
        <v>0</v>
      </c>
      <c r="M156" s="13">
        <f t="shared" si="54"/>
        <v>0</v>
      </c>
      <c r="N156" s="19">
        <v>0</v>
      </c>
      <c r="O156" s="9">
        <v>0</v>
      </c>
      <c r="P156" s="19">
        <v>2</v>
      </c>
      <c r="Q156" s="19">
        <v>1</v>
      </c>
    </row>
    <row r="157" spans="1:17" s="3" customFormat="1" x14ac:dyDescent="0.55000000000000004">
      <c r="A157" s="43"/>
      <c r="B157" s="8" t="s">
        <v>213</v>
      </c>
      <c r="C157" s="19">
        <f t="shared" si="56"/>
        <v>2</v>
      </c>
      <c r="D157" s="20">
        <v>0</v>
      </c>
      <c r="E157" s="19">
        <v>2</v>
      </c>
      <c r="F157" s="9">
        <f t="shared" si="53"/>
        <v>1</v>
      </c>
      <c r="G157" s="20">
        <v>0</v>
      </c>
      <c r="H157" s="20">
        <v>0</v>
      </c>
      <c r="I157" s="19">
        <v>0</v>
      </c>
      <c r="J157" s="19">
        <v>0</v>
      </c>
      <c r="K157" s="19">
        <v>0</v>
      </c>
      <c r="L157" s="19">
        <v>0</v>
      </c>
      <c r="M157" s="13">
        <f t="shared" si="54"/>
        <v>0</v>
      </c>
      <c r="N157" s="19">
        <v>1</v>
      </c>
      <c r="O157" s="9">
        <f t="shared" si="55"/>
        <v>0</v>
      </c>
      <c r="P157" s="19">
        <v>1</v>
      </c>
      <c r="Q157" s="19">
        <v>0</v>
      </c>
    </row>
    <row r="158" spans="1:17" s="3" customFormat="1" x14ac:dyDescent="0.55000000000000004">
      <c r="A158" s="43"/>
      <c r="B158" s="5" t="s">
        <v>215</v>
      </c>
      <c r="C158" s="13">
        <f>D158+E158</f>
        <v>9</v>
      </c>
      <c r="D158" s="14">
        <v>4</v>
      </c>
      <c r="E158" s="13">
        <v>5</v>
      </c>
      <c r="F158" s="9">
        <f t="shared" ref="F158:F161" si="58">E158/C158</f>
        <v>0.55555555555555558</v>
      </c>
      <c r="G158" s="14">
        <v>0</v>
      </c>
      <c r="H158" s="14">
        <v>2</v>
      </c>
      <c r="I158" s="13">
        <v>0</v>
      </c>
      <c r="J158" s="13">
        <v>0</v>
      </c>
      <c r="K158" s="13">
        <v>1</v>
      </c>
      <c r="L158" s="13">
        <v>0</v>
      </c>
      <c r="M158" s="13">
        <f t="shared" ref="M158:M193" si="59">G158+H158+I158+J158+K158+L158</f>
        <v>3</v>
      </c>
      <c r="N158" s="13">
        <v>2</v>
      </c>
      <c r="O158" s="9">
        <f t="shared" ref="O158:O161" si="60">M158/(M158+N158)</f>
        <v>0.6</v>
      </c>
      <c r="P158" s="13">
        <v>2</v>
      </c>
      <c r="Q158" s="13">
        <v>2</v>
      </c>
    </row>
    <row r="159" spans="1:17" s="3" customFormat="1" x14ac:dyDescent="0.55000000000000004">
      <c r="A159" s="43"/>
      <c r="B159" s="5" t="s">
        <v>39</v>
      </c>
      <c r="C159" s="13">
        <f>D159+E159</f>
        <v>3</v>
      </c>
      <c r="D159" s="14">
        <v>1</v>
      </c>
      <c r="E159" s="13">
        <v>2</v>
      </c>
      <c r="F159" s="9">
        <f t="shared" si="58"/>
        <v>0.66666666666666663</v>
      </c>
      <c r="G159" s="14">
        <v>0</v>
      </c>
      <c r="H159" s="14">
        <v>0</v>
      </c>
      <c r="I159" s="13">
        <v>1</v>
      </c>
      <c r="J159" s="13">
        <v>0</v>
      </c>
      <c r="K159" s="13">
        <v>0</v>
      </c>
      <c r="L159" s="13">
        <v>0</v>
      </c>
      <c r="M159" s="13">
        <f t="shared" si="59"/>
        <v>1</v>
      </c>
      <c r="N159" s="13">
        <v>2</v>
      </c>
      <c r="O159" s="9">
        <f t="shared" si="60"/>
        <v>0.33333333333333331</v>
      </c>
      <c r="P159" s="13">
        <v>0</v>
      </c>
      <c r="Q159" s="13">
        <v>0</v>
      </c>
    </row>
    <row r="160" spans="1:17" x14ac:dyDescent="0.55000000000000004">
      <c r="B160" s="5" t="s">
        <v>216</v>
      </c>
      <c r="C160" s="13">
        <f t="shared" ref="C160:C193" si="61">D160+E160</f>
        <v>1</v>
      </c>
      <c r="D160" s="14">
        <v>0</v>
      </c>
      <c r="E160" s="13">
        <v>1</v>
      </c>
      <c r="F160" s="9">
        <f t="shared" si="58"/>
        <v>1</v>
      </c>
      <c r="G160" s="14">
        <v>0</v>
      </c>
      <c r="H160" s="14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f t="shared" si="59"/>
        <v>0</v>
      </c>
      <c r="N160" s="13">
        <v>0</v>
      </c>
      <c r="O160" s="9">
        <v>0</v>
      </c>
      <c r="P160" s="13">
        <v>1</v>
      </c>
      <c r="Q160" s="13">
        <v>0</v>
      </c>
    </row>
    <row r="161" spans="1:17" s="2" customFormat="1" x14ac:dyDescent="0.55000000000000004">
      <c r="B161" s="46" t="s">
        <v>46</v>
      </c>
      <c r="C161" s="24">
        <f>D161+E161</f>
        <v>93</v>
      </c>
      <c r="D161" s="24">
        <f>D152+D153+D155+D160+D158+D159</f>
        <v>25</v>
      </c>
      <c r="E161" s="24">
        <f>E152+E153+E155+E160+E158+E159</f>
        <v>68</v>
      </c>
      <c r="F161" s="35">
        <f t="shared" si="58"/>
        <v>0.73118279569892475</v>
      </c>
      <c r="G161" s="24">
        <f>G152+G153+G155+G160+G158+G159</f>
        <v>0</v>
      </c>
      <c r="H161" s="24">
        <f t="shared" ref="H161:L161" si="62">H152+H153+H155+H160+H158+H159</f>
        <v>5</v>
      </c>
      <c r="I161" s="24">
        <f t="shared" si="62"/>
        <v>6</v>
      </c>
      <c r="J161" s="24">
        <f t="shared" si="62"/>
        <v>0</v>
      </c>
      <c r="K161" s="24">
        <f t="shared" si="62"/>
        <v>3</v>
      </c>
      <c r="L161" s="24">
        <f t="shared" si="62"/>
        <v>2</v>
      </c>
      <c r="M161" s="24">
        <f>M152+M153+M155+M160+M158+M159</f>
        <v>16</v>
      </c>
      <c r="N161" s="24">
        <f>N152+N153+N155+N160+N158+N159</f>
        <v>57</v>
      </c>
      <c r="O161" s="35">
        <f t="shared" si="60"/>
        <v>0.21917808219178081</v>
      </c>
      <c r="P161" s="24">
        <f>P152+P153+P155+P160+P158+P159</f>
        <v>16</v>
      </c>
      <c r="Q161" s="24">
        <f>Q152+Q153+Q155+Q160+Q158+Q159</f>
        <v>4</v>
      </c>
    </row>
    <row r="162" spans="1:17" x14ac:dyDescent="0.55000000000000004">
      <c r="B162" s="5" t="s">
        <v>48</v>
      </c>
      <c r="C162" s="13">
        <f t="shared" ref="C162:C163" si="63">D162+E162</f>
        <v>6</v>
      </c>
      <c r="D162" s="14">
        <v>3</v>
      </c>
      <c r="E162" s="13">
        <v>3</v>
      </c>
      <c r="F162" s="9">
        <f t="shared" ref="F162:F206" si="64">E162/C162</f>
        <v>0.5</v>
      </c>
      <c r="G162" s="14">
        <v>0</v>
      </c>
      <c r="H162" s="14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f t="shared" si="59"/>
        <v>0</v>
      </c>
      <c r="N162" s="13">
        <v>3</v>
      </c>
      <c r="O162" s="9">
        <f t="shared" ref="O162:O206" si="65">M162/(M162+N162)</f>
        <v>0</v>
      </c>
      <c r="P162" s="13">
        <v>2</v>
      </c>
      <c r="Q162" s="13">
        <v>1</v>
      </c>
    </row>
    <row r="163" spans="1:17" x14ac:dyDescent="0.55000000000000004">
      <c r="B163" s="5" t="s">
        <v>217</v>
      </c>
      <c r="C163" s="13">
        <f t="shared" si="63"/>
        <v>16</v>
      </c>
      <c r="D163" s="14">
        <v>0</v>
      </c>
      <c r="E163" s="13">
        <v>16</v>
      </c>
      <c r="F163" s="9">
        <f t="shared" si="64"/>
        <v>1</v>
      </c>
      <c r="G163" s="14">
        <v>0</v>
      </c>
      <c r="H163" s="14">
        <v>0</v>
      </c>
      <c r="I163" s="13">
        <v>1</v>
      </c>
      <c r="J163" s="13">
        <v>0</v>
      </c>
      <c r="K163" s="13">
        <v>2</v>
      </c>
      <c r="L163" s="13">
        <v>1</v>
      </c>
      <c r="M163" s="13">
        <f t="shared" si="59"/>
        <v>4</v>
      </c>
      <c r="N163" s="13">
        <v>9</v>
      </c>
      <c r="O163" s="9">
        <f t="shared" si="65"/>
        <v>0.30769230769230771</v>
      </c>
      <c r="P163" s="13">
        <v>3</v>
      </c>
      <c r="Q163" s="13">
        <v>0</v>
      </c>
    </row>
    <row r="164" spans="1:17" x14ac:dyDescent="0.55000000000000004">
      <c r="B164" s="5" t="s">
        <v>123</v>
      </c>
      <c r="C164" s="13">
        <f>D164+E164</f>
        <v>2</v>
      </c>
      <c r="D164" s="14">
        <v>0</v>
      </c>
      <c r="E164" s="13">
        <v>2</v>
      </c>
      <c r="F164" s="9">
        <f t="shared" si="64"/>
        <v>1</v>
      </c>
      <c r="G164" s="14">
        <v>0</v>
      </c>
      <c r="H164" s="14">
        <v>0</v>
      </c>
      <c r="I164" s="13">
        <v>0</v>
      </c>
      <c r="J164" s="13">
        <v>0</v>
      </c>
      <c r="K164" s="13">
        <v>1</v>
      </c>
      <c r="L164" s="13">
        <v>0</v>
      </c>
      <c r="M164" s="13">
        <f t="shared" si="59"/>
        <v>1</v>
      </c>
      <c r="N164" s="13">
        <v>1</v>
      </c>
      <c r="O164" s="9">
        <f t="shared" si="65"/>
        <v>0.5</v>
      </c>
      <c r="P164" s="13">
        <v>0</v>
      </c>
      <c r="Q164" s="13">
        <v>0</v>
      </c>
    </row>
    <row r="165" spans="1:17" s="2" customFormat="1" x14ac:dyDescent="0.55000000000000004">
      <c r="B165" s="42" t="s">
        <v>50</v>
      </c>
      <c r="C165" s="26">
        <f t="shared" si="61"/>
        <v>24</v>
      </c>
      <c r="D165" s="26">
        <f>SUM(D162:D164)</f>
        <v>3</v>
      </c>
      <c r="E165" s="26">
        <f>SUM(E162:E164)</f>
        <v>21</v>
      </c>
      <c r="F165" s="27">
        <f t="shared" si="64"/>
        <v>0.875</v>
      </c>
      <c r="G165" s="26">
        <f t="shared" ref="G165:L165" si="66">SUM(G162:G164)</f>
        <v>0</v>
      </c>
      <c r="H165" s="26">
        <f t="shared" si="66"/>
        <v>0</v>
      </c>
      <c r="I165" s="26">
        <f t="shared" si="66"/>
        <v>1</v>
      </c>
      <c r="J165" s="26">
        <f t="shared" si="66"/>
        <v>0</v>
      </c>
      <c r="K165" s="26">
        <f t="shared" si="66"/>
        <v>3</v>
      </c>
      <c r="L165" s="26">
        <f t="shared" si="66"/>
        <v>1</v>
      </c>
      <c r="M165" s="26">
        <f t="shared" si="59"/>
        <v>5</v>
      </c>
      <c r="N165" s="26">
        <f>SUM(N162:N164)</f>
        <v>13</v>
      </c>
      <c r="O165" s="27">
        <f t="shared" si="65"/>
        <v>0.27777777777777779</v>
      </c>
      <c r="P165" s="26">
        <f>SUM(P162:P164)</f>
        <v>5</v>
      </c>
      <c r="Q165" s="26">
        <f>SUM(Q162:Q164)</f>
        <v>1</v>
      </c>
    </row>
    <row r="166" spans="1:17" s="2" customFormat="1" x14ac:dyDescent="0.55000000000000004">
      <c r="B166" s="47" t="s">
        <v>218</v>
      </c>
      <c r="C166" s="24">
        <f t="shared" si="61"/>
        <v>132</v>
      </c>
      <c r="D166" s="24">
        <f>D151+D161+D165</f>
        <v>30</v>
      </c>
      <c r="E166" s="24">
        <f>E151+E161+E165</f>
        <v>102</v>
      </c>
      <c r="F166" s="35">
        <f t="shared" si="64"/>
        <v>0.77272727272727271</v>
      </c>
      <c r="G166" s="48">
        <f t="shared" ref="G166:L166" si="67">G151+G161+G165</f>
        <v>0</v>
      </c>
      <c r="H166" s="48">
        <f t="shared" si="67"/>
        <v>8</v>
      </c>
      <c r="I166" s="48">
        <f t="shared" si="67"/>
        <v>7</v>
      </c>
      <c r="J166" s="48">
        <f t="shared" si="67"/>
        <v>0</v>
      </c>
      <c r="K166" s="48">
        <f t="shared" si="67"/>
        <v>6</v>
      </c>
      <c r="L166" s="48">
        <f t="shared" si="67"/>
        <v>3</v>
      </c>
      <c r="M166" s="24">
        <f t="shared" si="59"/>
        <v>24</v>
      </c>
      <c r="N166" s="24">
        <f>N151+N161+N165</f>
        <v>78</v>
      </c>
      <c r="O166" s="35">
        <f t="shared" si="65"/>
        <v>0.23529411764705882</v>
      </c>
      <c r="P166" s="24">
        <f>P151+P161+P165</f>
        <v>25</v>
      </c>
      <c r="Q166" s="24">
        <f>Q151+Q161+Q165</f>
        <v>5</v>
      </c>
    </row>
    <row r="167" spans="1:17" x14ac:dyDescent="0.55000000000000004">
      <c r="A167" s="25" t="s">
        <v>302</v>
      </c>
      <c r="C167" s="13"/>
      <c r="D167" s="14"/>
      <c r="E167" s="13"/>
      <c r="F167" s="9"/>
      <c r="G167" s="14"/>
      <c r="H167" s="14"/>
      <c r="I167" s="13"/>
      <c r="J167" s="13"/>
      <c r="K167" s="13"/>
      <c r="L167" s="13"/>
      <c r="M167" s="13"/>
      <c r="N167" s="13"/>
      <c r="O167" s="9"/>
      <c r="P167" s="13"/>
      <c r="Q167" s="13"/>
    </row>
    <row r="168" spans="1:17" x14ac:dyDescent="0.55000000000000004">
      <c r="B168" s="5" t="s">
        <v>147</v>
      </c>
      <c r="C168" s="13">
        <f t="shared" si="61"/>
        <v>4</v>
      </c>
      <c r="D168" s="14">
        <v>1</v>
      </c>
      <c r="E168" s="13">
        <v>3</v>
      </c>
      <c r="F168" s="9">
        <f t="shared" si="64"/>
        <v>0.75</v>
      </c>
      <c r="G168" s="14">
        <v>0</v>
      </c>
      <c r="H168" s="14">
        <v>1</v>
      </c>
      <c r="I168" s="13">
        <v>1</v>
      </c>
      <c r="J168" s="13">
        <v>0</v>
      </c>
      <c r="K168" s="13">
        <v>0</v>
      </c>
      <c r="L168" s="13">
        <v>0</v>
      </c>
      <c r="M168" s="13">
        <f t="shared" si="59"/>
        <v>2</v>
      </c>
      <c r="N168" s="13">
        <v>2</v>
      </c>
      <c r="O168" s="9">
        <f t="shared" si="65"/>
        <v>0.5</v>
      </c>
      <c r="P168" s="13">
        <v>0</v>
      </c>
      <c r="Q168" s="13">
        <v>0</v>
      </c>
    </row>
    <row r="169" spans="1:17" s="3" customFormat="1" x14ac:dyDescent="0.55000000000000004">
      <c r="A169" s="43"/>
      <c r="B169" s="18" t="s">
        <v>148</v>
      </c>
      <c r="C169" s="19">
        <v>0</v>
      </c>
      <c r="D169" s="20">
        <v>0</v>
      </c>
      <c r="E169" s="19">
        <v>0</v>
      </c>
      <c r="F169" s="9">
        <v>0</v>
      </c>
      <c r="G169" s="20">
        <v>0</v>
      </c>
      <c r="H169" s="20">
        <v>0</v>
      </c>
      <c r="I169" s="19">
        <v>0</v>
      </c>
      <c r="J169" s="19">
        <v>0</v>
      </c>
      <c r="K169" s="19">
        <v>0</v>
      </c>
      <c r="L169" s="19">
        <v>0</v>
      </c>
      <c r="M169" s="13">
        <f t="shared" si="59"/>
        <v>0</v>
      </c>
      <c r="N169" s="19">
        <v>0</v>
      </c>
      <c r="O169" s="9">
        <v>0</v>
      </c>
      <c r="P169" s="19">
        <v>0</v>
      </c>
      <c r="Q169" s="19">
        <v>0</v>
      </c>
    </row>
    <row r="170" spans="1:17" x14ac:dyDescent="0.55000000000000004">
      <c r="B170" s="5" t="s">
        <v>164</v>
      </c>
      <c r="C170" s="13">
        <f t="shared" si="61"/>
        <v>34</v>
      </c>
      <c r="D170" s="14">
        <v>12</v>
      </c>
      <c r="E170" s="13">
        <v>22</v>
      </c>
      <c r="F170" s="9">
        <f t="shared" si="64"/>
        <v>0.6470588235294118</v>
      </c>
      <c r="G170" s="14">
        <v>0</v>
      </c>
      <c r="H170" s="14">
        <v>1</v>
      </c>
      <c r="I170" s="13">
        <v>0</v>
      </c>
      <c r="J170" s="13">
        <v>0</v>
      </c>
      <c r="K170" s="13">
        <v>1</v>
      </c>
      <c r="L170" s="13">
        <v>1</v>
      </c>
      <c r="M170" s="13">
        <f t="shared" si="59"/>
        <v>3</v>
      </c>
      <c r="N170" s="13">
        <v>26</v>
      </c>
      <c r="O170" s="9">
        <f t="shared" si="65"/>
        <v>0.10344827586206896</v>
      </c>
      <c r="P170" s="13">
        <v>1</v>
      </c>
      <c r="Q170" s="13">
        <v>4</v>
      </c>
    </row>
    <row r="171" spans="1:17" s="2" customFormat="1" x14ac:dyDescent="0.55000000000000004">
      <c r="B171" s="46" t="s">
        <v>46</v>
      </c>
      <c r="C171" s="24">
        <f t="shared" si="61"/>
        <v>38</v>
      </c>
      <c r="D171" s="24">
        <f>D170+D168</f>
        <v>13</v>
      </c>
      <c r="E171" s="24">
        <f>E170+E168</f>
        <v>25</v>
      </c>
      <c r="F171" s="35">
        <f t="shared" si="64"/>
        <v>0.65789473684210531</v>
      </c>
      <c r="G171" s="24">
        <f t="shared" ref="G171:N171" si="68">G170+G168</f>
        <v>0</v>
      </c>
      <c r="H171" s="24">
        <f t="shared" si="68"/>
        <v>2</v>
      </c>
      <c r="I171" s="24">
        <f t="shared" si="68"/>
        <v>1</v>
      </c>
      <c r="J171" s="24">
        <f t="shared" si="68"/>
        <v>0</v>
      </c>
      <c r="K171" s="24">
        <f t="shared" si="68"/>
        <v>1</v>
      </c>
      <c r="L171" s="24">
        <f t="shared" si="68"/>
        <v>1</v>
      </c>
      <c r="M171" s="24">
        <f t="shared" si="59"/>
        <v>5</v>
      </c>
      <c r="N171" s="24">
        <f t="shared" si="68"/>
        <v>28</v>
      </c>
      <c r="O171" s="35">
        <f t="shared" si="65"/>
        <v>0.15151515151515152</v>
      </c>
      <c r="P171" s="24">
        <f>P170+P168</f>
        <v>1</v>
      </c>
      <c r="Q171" s="24">
        <f>Q170+Q168</f>
        <v>4</v>
      </c>
    </row>
    <row r="172" spans="1:17" x14ac:dyDescent="0.55000000000000004">
      <c r="B172" s="5" t="s">
        <v>189</v>
      </c>
      <c r="C172" s="13">
        <f>D172+E172</f>
        <v>15</v>
      </c>
      <c r="D172" s="14">
        <v>3</v>
      </c>
      <c r="E172" s="13">
        <v>12</v>
      </c>
      <c r="F172" s="9">
        <f t="shared" si="64"/>
        <v>0.8</v>
      </c>
      <c r="G172" s="14">
        <v>0</v>
      </c>
      <c r="H172" s="14">
        <v>0</v>
      </c>
      <c r="I172" s="13">
        <v>1</v>
      </c>
      <c r="J172" s="13">
        <v>0</v>
      </c>
      <c r="K172" s="13">
        <v>2</v>
      </c>
      <c r="L172" s="13">
        <v>1</v>
      </c>
      <c r="M172" s="13">
        <f>G172+H172+I172+J172+K172+L172</f>
        <v>4</v>
      </c>
      <c r="N172" s="13">
        <v>9</v>
      </c>
      <c r="O172" s="9">
        <f t="shared" si="65"/>
        <v>0.30769230769230771</v>
      </c>
      <c r="P172" s="13">
        <v>0</v>
      </c>
      <c r="Q172" s="13">
        <v>2</v>
      </c>
    </row>
    <row r="173" spans="1:17" x14ac:dyDescent="0.55000000000000004">
      <c r="B173" s="5" t="s">
        <v>192</v>
      </c>
      <c r="C173" s="13">
        <f t="shared" si="61"/>
        <v>8</v>
      </c>
      <c r="D173" s="14">
        <v>3</v>
      </c>
      <c r="E173" s="13">
        <v>5</v>
      </c>
      <c r="F173" s="9">
        <f t="shared" si="64"/>
        <v>0.625</v>
      </c>
      <c r="G173" s="14">
        <v>0</v>
      </c>
      <c r="H173" s="14">
        <v>1</v>
      </c>
      <c r="I173" s="13">
        <v>1</v>
      </c>
      <c r="J173" s="13">
        <v>0</v>
      </c>
      <c r="K173" s="13">
        <v>0</v>
      </c>
      <c r="L173" s="13">
        <v>0</v>
      </c>
      <c r="M173" s="13">
        <f t="shared" si="59"/>
        <v>2</v>
      </c>
      <c r="N173" s="13">
        <v>6</v>
      </c>
      <c r="O173" s="9">
        <f t="shared" si="65"/>
        <v>0.25</v>
      </c>
      <c r="P173" s="13">
        <v>0</v>
      </c>
      <c r="Q173" s="13">
        <v>0</v>
      </c>
    </row>
    <row r="174" spans="1:17" s="3" customFormat="1" x14ac:dyDescent="0.55000000000000004">
      <c r="A174" s="43"/>
      <c r="B174" s="18" t="s">
        <v>148</v>
      </c>
      <c r="C174" s="19">
        <f>D174+E174</f>
        <v>1</v>
      </c>
      <c r="D174" s="20">
        <v>1</v>
      </c>
      <c r="E174" s="19">
        <v>0</v>
      </c>
      <c r="F174" s="9">
        <f t="shared" si="64"/>
        <v>0</v>
      </c>
      <c r="G174" s="20">
        <v>0</v>
      </c>
      <c r="H174" s="20">
        <v>0</v>
      </c>
      <c r="I174" s="19">
        <v>0</v>
      </c>
      <c r="J174" s="19">
        <v>0</v>
      </c>
      <c r="K174" s="19">
        <v>0</v>
      </c>
      <c r="L174" s="19">
        <v>0</v>
      </c>
      <c r="M174" s="13">
        <f t="shared" si="59"/>
        <v>0</v>
      </c>
      <c r="N174" s="19">
        <v>1</v>
      </c>
      <c r="O174" s="9">
        <v>0</v>
      </c>
      <c r="P174" s="19">
        <v>0</v>
      </c>
      <c r="Q174" s="19">
        <v>0</v>
      </c>
    </row>
    <row r="175" spans="1:17" s="3" customFormat="1" x14ac:dyDescent="0.55000000000000004">
      <c r="A175" s="43"/>
      <c r="B175" s="5" t="s">
        <v>237</v>
      </c>
      <c r="C175" s="13">
        <f>D175+E175</f>
        <v>3</v>
      </c>
      <c r="D175" s="14">
        <v>2</v>
      </c>
      <c r="E175" s="13">
        <v>1</v>
      </c>
      <c r="F175" s="9">
        <f t="shared" si="64"/>
        <v>0.33333333333333331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3">
        <f t="shared" si="59"/>
        <v>0</v>
      </c>
      <c r="N175" s="13">
        <v>2</v>
      </c>
      <c r="O175" s="9">
        <f t="shared" si="65"/>
        <v>0</v>
      </c>
      <c r="P175" s="13">
        <v>0</v>
      </c>
      <c r="Q175" s="13">
        <v>1</v>
      </c>
    </row>
    <row r="176" spans="1:17" x14ac:dyDescent="0.55000000000000004">
      <c r="B176" s="5" t="s">
        <v>303</v>
      </c>
      <c r="C176" s="13">
        <f t="shared" si="61"/>
        <v>2</v>
      </c>
      <c r="D176" s="14">
        <v>1</v>
      </c>
      <c r="E176" s="13">
        <v>1</v>
      </c>
      <c r="F176" s="9">
        <v>0</v>
      </c>
      <c r="G176" s="14">
        <v>0</v>
      </c>
      <c r="H176" s="14">
        <v>0</v>
      </c>
      <c r="I176" s="14">
        <v>2</v>
      </c>
      <c r="J176" s="14">
        <v>0</v>
      </c>
      <c r="K176" s="14">
        <v>0</v>
      </c>
      <c r="L176" s="14">
        <v>0</v>
      </c>
      <c r="M176" s="13">
        <f t="shared" si="59"/>
        <v>2</v>
      </c>
      <c r="N176" s="13">
        <v>2</v>
      </c>
      <c r="O176" s="9">
        <v>0</v>
      </c>
      <c r="P176" s="13">
        <v>0</v>
      </c>
      <c r="Q176" s="13">
        <v>0</v>
      </c>
    </row>
    <row r="177" spans="1:17" x14ac:dyDescent="0.55000000000000004">
      <c r="B177" s="5" t="s">
        <v>200</v>
      </c>
      <c r="C177" s="13">
        <f>D177+E177</f>
        <v>20</v>
      </c>
      <c r="D177" s="14">
        <v>4</v>
      </c>
      <c r="E177" s="13">
        <v>16</v>
      </c>
      <c r="F177" s="9">
        <f t="shared" si="64"/>
        <v>0.8</v>
      </c>
      <c r="G177" s="14">
        <v>0</v>
      </c>
      <c r="H177" s="14">
        <v>1</v>
      </c>
      <c r="I177" s="13">
        <v>0</v>
      </c>
      <c r="J177" s="13">
        <v>0</v>
      </c>
      <c r="K177" s="13">
        <v>1</v>
      </c>
      <c r="L177" s="13">
        <v>0</v>
      </c>
      <c r="M177" s="13">
        <f t="shared" si="59"/>
        <v>2</v>
      </c>
      <c r="N177" s="13">
        <v>15</v>
      </c>
      <c r="O177" s="9">
        <f t="shared" si="65"/>
        <v>0.11764705882352941</v>
      </c>
      <c r="P177" s="13">
        <v>0</v>
      </c>
      <c r="Q177" s="13">
        <v>3</v>
      </c>
    </row>
    <row r="178" spans="1:17" x14ac:dyDescent="0.55000000000000004">
      <c r="B178" s="5" t="s">
        <v>196</v>
      </c>
      <c r="C178" s="13">
        <f>D178+E178</f>
        <v>0</v>
      </c>
      <c r="D178" s="14">
        <v>0</v>
      </c>
      <c r="E178" s="13">
        <v>0</v>
      </c>
      <c r="F178" s="9">
        <v>0</v>
      </c>
      <c r="G178" s="14">
        <v>0</v>
      </c>
      <c r="H178" s="14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f t="shared" si="59"/>
        <v>0</v>
      </c>
      <c r="N178" s="13">
        <v>0</v>
      </c>
      <c r="O178" s="9">
        <v>0</v>
      </c>
      <c r="P178" s="13">
        <v>0</v>
      </c>
      <c r="Q178" s="13">
        <v>0</v>
      </c>
    </row>
    <row r="179" spans="1:17" s="2" customFormat="1" x14ac:dyDescent="0.55000000000000004">
      <c r="B179" s="42" t="s">
        <v>50</v>
      </c>
      <c r="C179" s="26">
        <f t="shared" si="61"/>
        <v>49</v>
      </c>
      <c r="D179" s="26">
        <f>SUM(D172:D178)</f>
        <v>14</v>
      </c>
      <c r="E179" s="26">
        <f>SUM(E172:E178)</f>
        <v>35</v>
      </c>
      <c r="F179" s="27">
        <f t="shared" si="64"/>
        <v>0.7142857142857143</v>
      </c>
      <c r="G179" s="26">
        <f t="shared" ref="G179:L179" si="69">SUM(G172:G178)</f>
        <v>0</v>
      </c>
      <c r="H179" s="26">
        <f t="shared" si="69"/>
        <v>2</v>
      </c>
      <c r="I179" s="26">
        <f t="shared" si="69"/>
        <v>4</v>
      </c>
      <c r="J179" s="26">
        <f t="shared" si="69"/>
        <v>0</v>
      </c>
      <c r="K179" s="26">
        <f t="shared" si="69"/>
        <v>3</v>
      </c>
      <c r="L179" s="26">
        <f t="shared" si="69"/>
        <v>1</v>
      </c>
      <c r="M179" s="26">
        <f>G179+H179+I179+J179+K179+L179</f>
        <v>10</v>
      </c>
      <c r="N179" s="26">
        <f>SUM(N172:N178)</f>
        <v>35</v>
      </c>
      <c r="O179" s="27">
        <f t="shared" si="65"/>
        <v>0.22222222222222221</v>
      </c>
      <c r="P179" s="26">
        <f>SUM(P172:P178)</f>
        <v>0</v>
      </c>
      <c r="Q179" s="26">
        <f>SUM(Q172:Q178)</f>
        <v>6</v>
      </c>
    </row>
    <row r="180" spans="1:17" s="2" customFormat="1" x14ac:dyDescent="0.55000000000000004">
      <c r="B180" s="47" t="s">
        <v>304</v>
      </c>
      <c r="C180" s="24">
        <f t="shared" si="61"/>
        <v>87</v>
      </c>
      <c r="D180" s="24">
        <f>D171+D179</f>
        <v>27</v>
      </c>
      <c r="E180" s="24">
        <f>E171+E179</f>
        <v>60</v>
      </c>
      <c r="F180" s="35">
        <f t="shared" si="64"/>
        <v>0.68965517241379315</v>
      </c>
      <c r="G180" s="48">
        <f t="shared" ref="G180:L180" si="70">G171+G179</f>
        <v>0</v>
      </c>
      <c r="H180" s="48">
        <f t="shared" si="70"/>
        <v>4</v>
      </c>
      <c r="I180" s="48">
        <f t="shared" si="70"/>
        <v>5</v>
      </c>
      <c r="J180" s="48">
        <f t="shared" si="70"/>
        <v>0</v>
      </c>
      <c r="K180" s="48">
        <f t="shared" si="70"/>
        <v>4</v>
      </c>
      <c r="L180" s="48">
        <f t="shared" si="70"/>
        <v>2</v>
      </c>
      <c r="M180" s="24">
        <f t="shared" si="59"/>
        <v>15</v>
      </c>
      <c r="N180" s="24">
        <f>N171+N179</f>
        <v>63</v>
      </c>
      <c r="O180" s="35">
        <f t="shared" si="65"/>
        <v>0.19230769230769232</v>
      </c>
      <c r="P180" s="24">
        <f>P171+P179</f>
        <v>1</v>
      </c>
      <c r="Q180" s="24">
        <f>Q171+Q179</f>
        <v>10</v>
      </c>
    </row>
    <row r="181" spans="1:17" s="2" customFormat="1" x14ac:dyDescent="0.55000000000000004">
      <c r="A181" s="25" t="s">
        <v>305</v>
      </c>
      <c r="C181" s="13"/>
      <c r="D181" s="36"/>
      <c r="E181" s="26"/>
      <c r="F181" s="9"/>
      <c r="G181" s="36"/>
      <c r="H181" s="36"/>
      <c r="I181" s="26"/>
      <c r="J181" s="26"/>
      <c r="K181" s="26"/>
      <c r="L181" s="26"/>
      <c r="M181" s="13"/>
      <c r="N181" s="26"/>
      <c r="O181" s="9"/>
      <c r="P181" s="26"/>
      <c r="Q181" s="26"/>
    </row>
    <row r="182" spans="1:17" x14ac:dyDescent="0.55000000000000004">
      <c r="B182" s="5" t="s">
        <v>168</v>
      </c>
      <c r="C182" s="13">
        <f t="shared" si="61"/>
        <v>8</v>
      </c>
      <c r="D182" s="14">
        <v>1</v>
      </c>
      <c r="E182" s="13">
        <v>7</v>
      </c>
      <c r="F182" s="9">
        <f t="shared" si="64"/>
        <v>0.875</v>
      </c>
      <c r="G182" s="14">
        <v>0</v>
      </c>
      <c r="H182" s="14">
        <v>0</v>
      </c>
      <c r="I182" s="13">
        <v>1</v>
      </c>
      <c r="J182" s="13">
        <v>0</v>
      </c>
      <c r="K182" s="13">
        <v>0</v>
      </c>
      <c r="L182" s="13">
        <v>0</v>
      </c>
      <c r="M182" s="13">
        <f t="shared" si="59"/>
        <v>1</v>
      </c>
      <c r="N182" s="13">
        <v>7</v>
      </c>
      <c r="O182" s="9">
        <f t="shared" si="65"/>
        <v>0.125</v>
      </c>
      <c r="P182" s="13">
        <v>0</v>
      </c>
      <c r="Q182" s="13">
        <v>0</v>
      </c>
    </row>
    <row r="183" spans="1:17" x14ac:dyDescent="0.55000000000000004">
      <c r="B183" s="17" t="s">
        <v>179</v>
      </c>
      <c r="C183" s="13">
        <f t="shared" si="61"/>
        <v>26</v>
      </c>
      <c r="D183" s="13">
        <v>4</v>
      </c>
      <c r="E183" s="13">
        <v>22</v>
      </c>
      <c r="F183" s="9">
        <f t="shared" si="64"/>
        <v>0.84615384615384615</v>
      </c>
      <c r="G183" s="13">
        <v>0</v>
      </c>
      <c r="H183" s="13">
        <v>0</v>
      </c>
      <c r="I183" s="13">
        <v>0</v>
      </c>
      <c r="J183" s="13">
        <v>0</v>
      </c>
      <c r="K183" s="13">
        <v>3</v>
      </c>
      <c r="L183" s="13">
        <v>1</v>
      </c>
      <c r="M183" s="13">
        <f t="shared" si="59"/>
        <v>4</v>
      </c>
      <c r="N183" s="13">
        <v>21</v>
      </c>
      <c r="O183" s="9">
        <f t="shared" si="65"/>
        <v>0.16</v>
      </c>
      <c r="P183" s="13">
        <v>1</v>
      </c>
      <c r="Q183" s="13">
        <v>0</v>
      </c>
    </row>
    <row r="184" spans="1:17" s="3" customFormat="1" x14ac:dyDescent="0.55000000000000004">
      <c r="A184" s="43"/>
      <c r="B184" s="8" t="s">
        <v>181</v>
      </c>
      <c r="C184" s="19">
        <f t="shared" si="61"/>
        <v>6</v>
      </c>
      <c r="D184" s="20">
        <v>2</v>
      </c>
      <c r="E184" s="19">
        <v>4</v>
      </c>
      <c r="F184" s="9">
        <f t="shared" si="64"/>
        <v>0.66666666666666663</v>
      </c>
      <c r="G184" s="20">
        <v>0</v>
      </c>
      <c r="H184" s="20">
        <v>0</v>
      </c>
      <c r="I184" s="19">
        <v>0</v>
      </c>
      <c r="J184" s="19">
        <v>0</v>
      </c>
      <c r="K184" s="19">
        <v>0</v>
      </c>
      <c r="L184" s="19">
        <v>0</v>
      </c>
      <c r="M184" s="13">
        <f t="shared" si="59"/>
        <v>0</v>
      </c>
      <c r="N184" s="19">
        <v>6</v>
      </c>
      <c r="O184" s="9">
        <f t="shared" si="65"/>
        <v>0</v>
      </c>
      <c r="P184" s="19">
        <v>0</v>
      </c>
      <c r="Q184" s="19">
        <v>0</v>
      </c>
    </row>
    <row r="185" spans="1:17" s="3" customFormat="1" x14ac:dyDescent="0.55000000000000004">
      <c r="A185" s="43"/>
      <c r="B185" s="8" t="s">
        <v>182</v>
      </c>
      <c r="C185" s="19">
        <f t="shared" si="61"/>
        <v>15</v>
      </c>
      <c r="D185" s="20">
        <v>2</v>
      </c>
      <c r="E185" s="19">
        <v>13</v>
      </c>
      <c r="F185" s="9">
        <f t="shared" si="64"/>
        <v>0.8666666666666667</v>
      </c>
      <c r="G185" s="20">
        <v>0</v>
      </c>
      <c r="H185" s="20">
        <v>0</v>
      </c>
      <c r="I185" s="19">
        <v>0</v>
      </c>
      <c r="J185" s="19">
        <v>0</v>
      </c>
      <c r="K185" s="19">
        <v>1</v>
      </c>
      <c r="L185" s="19">
        <v>1</v>
      </c>
      <c r="M185" s="13">
        <f t="shared" si="59"/>
        <v>2</v>
      </c>
      <c r="N185" s="19">
        <v>12</v>
      </c>
      <c r="O185" s="9">
        <f t="shared" si="65"/>
        <v>0.14285714285714285</v>
      </c>
      <c r="P185" s="19">
        <v>1</v>
      </c>
      <c r="Q185" s="19">
        <v>0</v>
      </c>
    </row>
    <row r="186" spans="1:17" s="3" customFormat="1" x14ac:dyDescent="0.55000000000000004">
      <c r="A186" s="43"/>
      <c r="B186" s="8" t="s">
        <v>183</v>
      </c>
      <c r="C186" s="19">
        <f t="shared" si="61"/>
        <v>5</v>
      </c>
      <c r="D186" s="20">
        <v>0</v>
      </c>
      <c r="E186" s="19">
        <v>5</v>
      </c>
      <c r="F186" s="9">
        <f t="shared" si="64"/>
        <v>1</v>
      </c>
      <c r="G186" s="20">
        <v>0</v>
      </c>
      <c r="H186" s="20">
        <v>0</v>
      </c>
      <c r="I186" s="19">
        <v>0</v>
      </c>
      <c r="J186" s="19">
        <v>0</v>
      </c>
      <c r="K186" s="19">
        <v>2</v>
      </c>
      <c r="L186" s="19">
        <v>0</v>
      </c>
      <c r="M186" s="13">
        <f t="shared" si="59"/>
        <v>2</v>
      </c>
      <c r="N186" s="19">
        <v>3</v>
      </c>
      <c r="O186" s="9">
        <f t="shared" si="65"/>
        <v>0.4</v>
      </c>
      <c r="P186" s="19">
        <v>0</v>
      </c>
      <c r="Q186" s="19">
        <v>0</v>
      </c>
    </row>
    <row r="187" spans="1:17" s="3" customFormat="1" x14ac:dyDescent="0.55000000000000004">
      <c r="A187" s="43"/>
      <c r="B187" s="17" t="s">
        <v>162</v>
      </c>
      <c r="C187" s="13">
        <f>D187+E187</f>
        <v>4</v>
      </c>
      <c r="D187" s="14">
        <v>2</v>
      </c>
      <c r="E187" s="13">
        <v>2</v>
      </c>
      <c r="F187" s="9">
        <f t="shared" si="64"/>
        <v>0.5</v>
      </c>
      <c r="G187" s="14">
        <v>0</v>
      </c>
      <c r="H187" s="14">
        <v>0</v>
      </c>
      <c r="I187" s="13">
        <v>1</v>
      </c>
      <c r="J187" s="13">
        <v>0</v>
      </c>
      <c r="K187" s="13">
        <v>0</v>
      </c>
      <c r="L187" s="13">
        <v>0</v>
      </c>
      <c r="M187" s="13">
        <f t="shared" si="59"/>
        <v>1</v>
      </c>
      <c r="N187" s="13">
        <v>3</v>
      </c>
      <c r="O187" s="9">
        <f t="shared" si="65"/>
        <v>0.25</v>
      </c>
      <c r="P187" s="13">
        <v>0</v>
      </c>
      <c r="Q187" s="13">
        <v>0</v>
      </c>
    </row>
    <row r="188" spans="1:17" s="2" customFormat="1" x14ac:dyDescent="0.55000000000000004">
      <c r="B188" s="46" t="s">
        <v>46</v>
      </c>
      <c r="C188" s="24">
        <f t="shared" si="61"/>
        <v>38</v>
      </c>
      <c r="D188" s="24">
        <f>D183+D182+D187</f>
        <v>7</v>
      </c>
      <c r="E188" s="24">
        <f>E183+E182+E187</f>
        <v>31</v>
      </c>
      <c r="F188" s="35">
        <f t="shared" si="64"/>
        <v>0.81578947368421051</v>
      </c>
      <c r="G188" s="24">
        <f>G183+G182+G187</f>
        <v>0</v>
      </c>
      <c r="H188" s="24">
        <f t="shared" ref="H188:M188" si="71">H183+H182+H187</f>
        <v>0</v>
      </c>
      <c r="I188" s="24">
        <f t="shared" si="71"/>
        <v>2</v>
      </c>
      <c r="J188" s="24">
        <f t="shared" si="71"/>
        <v>0</v>
      </c>
      <c r="K188" s="24">
        <f t="shared" si="71"/>
        <v>3</v>
      </c>
      <c r="L188" s="24">
        <f t="shared" si="71"/>
        <v>1</v>
      </c>
      <c r="M188" s="24">
        <f t="shared" si="71"/>
        <v>6</v>
      </c>
      <c r="N188" s="24">
        <f>N183+N182+N187</f>
        <v>31</v>
      </c>
      <c r="O188" s="35">
        <f t="shared" si="65"/>
        <v>0.16216216216216217</v>
      </c>
      <c r="P188" s="24">
        <f>P183+P182+P187</f>
        <v>1</v>
      </c>
      <c r="Q188" s="24">
        <f>Q183+Q182+Q187</f>
        <v>0</v>
      </c>
    </row>
    <row r="189" spans="1:17" x14ac:dyDescent="0.55000000000000004">
      <c r="A189" s="1"/>
      <c r="B189" s="5" t="s">
        <v>181</v>
      </c>
      <c r="C189" s="13">
        <f>D189+E189</f>
        <v>1</v>
      </c>
      <c r="D189" s="13">
        <v>1</v>
      </c>
      <c r="E189" s="13">
        <v>0</v>
      </c>
      <c r="F189" s="9">
        <f t="shared" si="64"/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f t="shared" si="59"/>
        <v>0</v>
      </c>
      <c r="N189" s="13">
        <v>0</v>
      </c>
      <c r="O189" s="9">
        <v>0</v>
      </c>
      <c r="P189" s="13">
        <v>1</v>
      </c>
      <c r="Q189" s="13">
        <v>0</v>
      </c>
    </row>
    <row r="190" spans="1:17" x14ac:dyDescent="0.55000000000000004">
      <c r="A190" s="1"/>
      <c r="B190" s="5" t="s">
        <v>206</v>
      </c>
      <c r="C190" s="13">
        <v>0</v>
      </c>
      <c r="D190" s="13">
        <v>0</v>
      </c>
      <c r="E190" s="13">
        <v>0</v>
      </c>
      <c r="F190" s="9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f t="shared" si="59"/>
        <v>0</v>
      </c>
      <c r="N190" s="13">
        <v>0</v>
      </c>
      <c r="O190" s="9">
        <v>0</v>
      </c>
      <c r="P190" s="13">
        <v>0</v>
      </c>
      <c r="Q190" s="13">
        <v>0</v>
      </c>
    </row>
    <row r="191" spans="1:17" x14ac:dyDescent="0.55000000000000004">
      <c r="B191" s="5" t="s">
        <v>183</v>
      </c>
      <c r="C191" s="13">
        <f t="shared" si="61"/>
        <v>2</v>
      </c>
      <c r="D191" s="14">
        <v>0</v>
      </c>
      <c r="E191" s="13">
        <v>2</v>
      </c>
      <c r="F191" s="9">
        <f t="shared" si="64"/>
        <v>1</v>
      </c>
      <c r="G191" s="14">
        <v>0</v>
      </c>
      <c r="H191" s="14">
        <v>0</v>
      </c>
      <c r="I191" s="13">
        <v>0</v>
      </c>
      <c r="J191" s="13">
        <v>0</v>
      </c>
      <c r="K191" s="13">
        <v>0</v>
      </c>
      <c r="L191" s="13">
        <v>2</v>
      </c>
      <c r="M191" s="13">
        <f t="shared" si="59"/>
        <v>2</v>
      </c>
      <c r="N191" s="13">
        <v>0</v>
      </c>
      <c r="O191" s="9">
        <f t="shared" si="65"/>
        <v>1</v>
      </c>
      <c r="P191" s="13">
        <v>0</v>
      </c>
      <c r="Q191" s="13">
        <v>0</v>
      </c>
    </row>
    <row r="192" spans="1:17" s="2" customFormat="1" x14ac:dyDescent="0.55000000000000004">
      <c r="B192" s="42" t="s">
        <v>50</v>
      </c>
      <c r="C192" s="26">
        <f>D192+E192</f>
        <v>3</v>
      </c>
      <c r="D192" s="26">
        <f>SUM(D189:D191)</f>
        <v>1</v>
      </c>
      <c r="E192" s="26">
        <f>SUM(E189:E191)</f>
        <v>2</v>
      </c>
      <c r="F192" s="27">
        <f t="shared" si="64"/>
        <v>0.66666666666666663</v>
      </c>
      <c r="G192" s="26">
        <f t="shared" ref="G192:L192" si="72">SUM(G189:G191)</f>
        <v>0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0</v>
      </c>
      <c r="L192" s="26">
        <f t="shared" si="72"/>
        <v>2</v>
      </c>
      <c r="M192" s="26">
        <f>SUM(M191)</f>
        <v>2</v>
      </c>
      <c r="N192" s="26">
        <f>SUM(N189:N191)</f>
        <v>0</v>
      </c>
      <c r="O192" s="27">
        <f t="shared" si="65"/>
        <v>1</v>
      </c>
      <c r="P192" s="26">
        <f>SUM(P189:P191)</f>
        <v>1</v>
      </c>
      <c r="Q192" s="26">
        <f>SUM(Q189:Q191)</f>
        <v>0</v>
      </c>
    </row>
    <row r="193" spans="1:17" s="2" customFormat="1" x14ac:dyDescent="0.55000000000000004">
      <c r="B193" s="47" t="s">
        <v>306</v>
      </c>
      <c r="C193" s="24">
        <f t="shared" si="61"/>
        <v>41</v>
      </c>
      <c r="D193" s="24">
        <f>D188+D192</f>
        <v>8</v>
      </c>
      <c r="E193" s="24">
        <f>E188+E192</f>
        <v>33</v>
      </c>
      <c r="F193" s="35">
        <f t="shared" si="64"/>
        <v>0.80487804878048785</v>
      </c>
      <c r="G193" s="48">
        <f t="shared" ref="G193:L193" si="73">G188+G192</f>
        <v>0</v>
      </c>
      <c r="H193" s="48">
        <f t="shared" si="73"/>
        <v>0</v>
      </c>
      <c r="I193" s="48">
        <f t="shared" si="73"/>
        <v>2</v>
      </c>
      <c r="J193" s="48">
        <f t="shared" si="73"/>
        <v>0</v>
      </c>
      <c r="K193" s="48">
        <f t="shared" si="73"/>
        <v>3</v>
      </c>
      <c r="L193" s="48">
        <f t="shared" si="73"/>
        <v>3</v>
      </c>
      <c r="M193" s="24">
        <f t="shared" si="59"/>
        <v>8</v>
      </c>
      <c r="N193" s="24">
        <f>N188+N192</f>
        <v>31</v>
      </c>
      <c r="O193" s="35">
        <f t="shared" si="65"/>
        <v>0.20512820512820512</v>
      </c>
      <c r="P193" s="24">
        <f>P188+P192</f>
        <v>2</v>
      </c>
      <c r="Q193" s="24">
        <f>Q188+Q192</f>
        <v>0</v>
      </c>
    </row>
    <row r="194" spans="1:17" s="2" customFormat="1" x14ac:dyDescent="0.55000000000000004">
      <c r="A194" s="2" t="s">
        <v>219</v>
      </c>
      <c r="B194" s="25"/>
      <c r="C194" s="26"/>
      <c r="D194" s="26"/>
      <c r="E194" s="26"/>
      <c r="F194" s="27"/>
      <c r="G194" s="36"/>
      <c r="H194" s="36"/>
      <c r="I194" s="36"/>
      <c r="J194" s="36"/>
      <c r="K194" s="36"/>
      <c r="L194" s="36"/>
      <c r="M194" s="26"/>
      <c r="N194" s="26"/>
      <c r="O194" s="27"/>
      <c r="P194" s="26"/>
      <c r="Q194" s="26"/>
    </row>
    <row r="195" spans="1:17" s="2" customFormat="1" x14ac:dyDescent="0.55000000000000004">
      <c r="B195" s="5" t="s">
        <v>220</v>
      </c>
      <c r="C195" s="13">
        <f>D195+E195</f>
        <v>5</v>
      </c>
      <c r="D195" s="13">
        <v>3</v>
      </c>
      <c r="E195" s="13">
        <v>2</v>
      </c>
      <c r="F195" s="9">
        <f t="shared" ref="F195:F202" si="74">E195/C195</f>
        <v>0.4</v>
      </c>
      <c r="G195" s="14">
        <v>0</v>
      </c>
      <c r="H195" s="14">
        <v>0</v>
      </c>
      <c r="I195" s="14">
        <v>0</v>
      </c>
      <c r="J195" s="14">
        <v>0</v>
      </c>
      <c r="K195" s="14">
        <v>1</v>
      </c>
      <c r="L195" s="14">
        <v>0</v>
      </c>
      <c r="M195" s="26">
        <f t="shared" ref="M195:M202" si="75">G195+H195+I195+J195+K195+L195</f>
        <v>1</v>
      </c>
      <c r="N195" s="13">
        <v>0</v>
      </c>
      <c r="O195" s="27">
        <f t="shared" ref="O195:O202" si="76">M195/(M195+N195)</f>
        <v>1</v>
      </c>
      <c r="P195" s="13">
        <v>3</v>
      </c>
      <c r="Q195" s="13">
        <v>1</v>
      </c>
    </row>
    <row r="196" spans="1:17" s="2" customFormat="1" x14ac:dyDescent="0.55000000000000004">
      <c r="B196" s="31" t="s">
        <v>221</v>
      </c>
      <c r="C196" s="19">
        <f>D196+E196</f>
        <v>5</v>
      </c>
      <c r="D196" s="20">
        <v>3</v>
      </c>
      <c r="E196" s="19">
        <v>2</v>
      </c>
      <c r="F196" s="9">
        <f t="shared" si="74"/>
        <v>0.4</v>
      </c>
      <c r="G196" s="20">
        <v>0</v>
      </c>
      <c r="H196" s="20">
        <v>0</v>
      </c>
      <c r="I196" s="19">
        <v>0</v>
      </c>
      <c r="J196" s="19">
        <v>0</v>
      </c>
      <c r="K196" s="19">
        <v>1</v>
      </c>
      <c r="L196" s="19">
        <v>0</v>
      </c>
      <c r="M196" s="13">
        <f t="shared" si="75"/>
        <v>1</v>
      </c>
      <c r="N196" s="19">
        <v>0</v>
      </c>
      <c r="O196" s="9">
        <f t="shared" si="76"/>
        <v>1</v>
      </c>
      <c r="P196" s="19">
        <v>3</v>
      </c>
      <c r="Q196" s="19">
        <v>1</v>
      </c>
    </row>
    <row r="197" spans="1:17" s="2" customFormat="1" x14ac:dyDescent="0.55000000000000004">
      <c r="B197" s="5" t="s">
        <v>222</v>
      </c>
      <c r="C197" s="13">
        <v>0</v>
      </c>
      <c r="D197" s="13">
        <v>0</v>
      </c>
      <c r="E197" s="13">
        <v>0</v>
      </c>
      <c r="F197" s="9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26">
        <f t="shared" si="75"/>
        <v>0</v>
      </c>
      <c r="N197" s="13">
        <v>0</v>
      </c>
      <c r="O197" s="27">
        <v>0</v>
      </c>
      <c r="P197" s="26">
        <v>0</v>
      </c>
      <c r="Q197" s="13">
        <v>0</v>
      </c>
    </row>
    <row r="198" spans="1:17" s="2" customFormat="1" x14ac:dyDescent="0.55000000000000004">
      <c r="B198" s="46" t="s">
        <v>22</v>
      </c>
      <c r="C198" s="24">
        <f>C195+C197</f>
        <v>5</v>
      </c>
      <c r="D198" s="24">
        <f t="shared" ref="D198:E198" si="77">D195+D197</f>
        <v>3</v>
      </c>
      <c r="E198" s="24">
        <f t="shared" si="77"/>
        <v>2</v>
      </c>
      <c r="F198" s="35">
        <f t="shared" si="74"/>
        <v>0.4</v>
      </c>
      <c r="G198" s="48">
        <f>G197+G195</f>
        <v>0</v>
      </c>
      <c r="H198" s="48">
        <f t="shared" ref="H198:L198" si="78">H197+H195</f>
        <v>0</v>
      </c>
      <c r="I198" s="48">
        <f t="shared" si="78"/>
        <v>0</v>
      </c>
      <c r="J198" s="48">
        <f t="shared" si="78"/>
        <v>0</v>
      </c>
      <c r="K198" s="48">
        <f t="shared" si="78"/>
        <v>1</v>
      </c>
      <c r="L198" s="48">
        <f t="shared" si="78"/>
        <v>0</v>
      </c>
      <c r="M198" s="24">
        <f t="shared" si="75"/>
        <v>1</v>
      </c>
      <c r="N198" s="24">
        <f>N195+N197</f>
        <v>0</v>
      </c>
      <c r="O198" s="35">
        <f t="shared" si="76"/>
        <v>1</v>
      </c>
      <c r="P198" s="24">
        <f>P197+P195</f>
        <v>3</v>
      </c>
      <c r="Q198" s="24">
        <f>Q197+Q195</f>
        <v>1</v>
      </c>
    </row>
    <row r="199" spans="1:17" s="2" customFormat="1" x14ac:dyDescent="0.55000000000000004">
      <c r="B199" s="5" t="s">
        <v>223</v>
      </c>
      <c r="C199" s="13">
        <f>D199+E199</f>
        <v>8</v>
      </c>
      <c r="D199" s="13">
        <v>3</v>
      </c>
      <c r="E199" s="13">
        <v>5</v>
      </c>
      <c r="F199" s="9">
        <f>E199/C199</f>
        <v>0.625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26">
        <f t="shared" si="75"/>
        <v>1</v>
      </c>
      <c r="N199" s="13">
        <v>7</v>
      </c>
      <c r="O199" s="27">
        <f t="shared" si="76"/>
        <v>0.125</v>
      </c>
      <c r="P199" s="13">
        <v>0</v>
      </c>
      <c r="Q199" s="13">
        <v>0</v>
      </c>
    </row>
    <row r="200" spans="1:17" s="2" customFormat="1" x14ac:dyDescent="0.55000000000000004">
      <c r="B200" s="31" t="s">
        <v>71</v>
      </c>
      <c r="C200" s="19">
        <f>D200+E200</f>
        <v>2</v>
      </c>
      <c r="D200" s="20">
        <v>0</v>
      </c>
      <c r="E200" s="19">
        <v>2</v>
      </c>
      <c r="F200" s="9">
        <f>E200/C200</f>
        <v>1</v>
      </c>
      <c r="G200" s="20">
        <v>0</v>
      </c>
      <c r="H200" s="20">
        <v>0</v>
      </c>
      <c r="I200" s="19">
        <v>0</v>
      </c>
      <c r="J200" s="19">
        <v>0</v>
      </c>
      <c r="K200" s="19">
        <v>0</v>
      </c>
      <c r="L200" s="19">
        <v>0</v>
      </c>
      <c r="M200" s="13">
        <f t="shared" si="75"/>
        <v>0</v>
      </c>
      <c r="N200" s="19">
        <v>2</v>
      </c>
      <c r="O200" s="9">
        <f t="shared" si="76"/>
        <v>0</v>
      </c>
      <c r="P200" s="19">
        <v>0</v>
      </c>
      <c r="Q200" s="19">
        <v>0</v>
      </c>
    </row>
    <row r="201" spans="1:17" s="2" customFormat="1" x14ac:dyDescent="0.55000000000000004">
      <c r="B201" s="5" t="s">
        <v>224</v>
      </c>
      <c r="C201" s="13">
        <f>D201+E201</f>
        <v>0</v>
      </c>
      <c r="D201" s="13">
        <v>0</v>
      </c>
      <c r="E201" s="13">
        <v>0</v>
      </c>
      <c r="F201" s="9">
        <v>0</v>
      </c>
      <c r="G201" s="14">
        <v>0</v>
      </c>
      <c r="H201" s="14">
        <v>0</v>
      </c>
      <c r="I201" s="14">
        <v>0</v>
      </c>
      <c r="J201" s="14">
        <v>0</v>
      </c>
      <c r="K201" s="14">
        <v>0</v>
      </c>
      <c r="L201" s="14">
        <v>0</v>
      </c>
      <c r="M201" s="26">
        <f t="shared" si="75"/>
        <v>0</v>
      </c>
      <c r="N201" s="13">
        <v>0</v>
      </c>
      <c r="O201" s="27">
        <v>0</v>
      </c>
      <c r="P201" s="13">
        <v>0</v>
      </c>
      <c r="Q201" s="13">
        <v>0</v>
      </c>
    </row>
    <row r="202" spans="1:17" s="2" customFormat="1" x14ac:dyDescent="0.55000000000000004">
      <c r="B202" s="46" t="s">
        <v>46</v>
      </c>
      <c r="C202" s="24">
        <f>C201+C199</f>
        <v>8</v>
      </c>
      <c r="D202" s="24">
        <f t="shared" ref="D202:E202" si="79">D201+D199</f>
        <v>3</v>
      </c>
      <c r="E202" s="24">
        <f t="shared" si="79"/>
        <v>5</v>
      </c>
      <c r="F202" s="35">
        <f t="shared" si="74"/>
        <v>0.625</v>
      </c>
      <c r="G202" s="48">
        <f>G201+G199</f>
        <v>0</v>
      </c>
      <c r="H202" s="48">
        <f t="shared" ref="H202:L202" si="80">H201+H199</f>
        <v>0</v>
      </c>
      <c r="I202" s="48">
        <f t="shared" si="80"/>
        <v>1</v>
      </c>
      <c r="J202" s="48">
        <f t="shared" si="80"/>
        <v>0</v>
      </c>
      <c r="K202" s="48">
        <f t="shared" si="80"/>
        <v>0</v>
      </c>
      <c r="L202" s="48">
        <f t="shared" si="80"/>
        <v>0</v>
      </c>
      <c r="M202" s="24">
        <f t="shared" si="75"/>
        <v>1</v>
      </c>
      <c r="N202" s="24">
        <f>N201+N199</f>
        <v>7</v>
      </c>
      <c r="O202" s="35">
        <f t="shared" si="76"/>
        <v>0.125</v>
      </c>
      <c r="P202" s="24">
        <f>P201+P199</f>
        <v>0</v>
      </c>
      <c r="Q202" s="24">
        <f>Q201+Q199</f>
        <v>0</v>
      </c>
    </row>
    <row r="203" spans="1:17" s="2" customFormat="1" x14ac:dyDescent="0.55000000000000004">
      <c r="B203" s="5" t="s">
        <v>99</v>
      </c>
      <c r="C203" s="13">
        <f>D203+E203</f>
        <v>7</v>
      </c>
      <c r="D203" s="13">
        <v>4</v>
      </c>
      <c r="E203" s="13">
        <v>3</v>
      </c>
      <c r="F203" s="9">
        <f>E203/C203</f>
        <v>0.42857142857142855</v>
      </c>
      <c r="G203" s="14">
        <v>0</v>
      </c>
      <c r="H203" s="14">
        <v>0</v>
      </c>
      <c r="I203" s="14">
        <v>0</v>
      </c>
      <c r="J203" s="14">
        <v>0</v>
      </c>
      <c r="K203" s="14">
        <v>1</v>
      </c>
      <c r="L203" s="14">
        <v>0</v>
      </c>
      <c r="M203" s="13">
        <f>G203+H203+I203+J203+K203+L203</f>
        <v>1</v>
      </c>
      <c r="N203" s="13">
        <v>4</v>
      </c>
      <c r="O203" s="27">
        <f>M203/(M203+N203)</f>
        <v>0.2</v>
      </c>
      <c r="P203" s="13">
        <v>2</v>
      </c>
      <c r="Q203" s="13">
        <v>0</v>
      </c>
    </row>
    <row r="204" spans="1:17" s="2" customFormat="1" x14ac:dyDescent="0.55000000000000004">
      <c r="B204" s="42" t="s">
        <v>50</v>
      </c>
      <c r="C204" s="26">
        <f>C203</f>
        <v>7</v>
      </c>
      <c r="D204" s="26">
        <f>D203</f>
        <v>4</v>
      </c>
      <c r="E204" s="26">
        <f>E203</f>
        <v>3</v>
      </c>
      <c r="F204" s="27">
        <f>E204/C204</f>
        <v>0.42857142857142855</v>
      </c>
      <c r="G204" s="36">
        <f t="shared" ref="G204:N204" si="81">G203</f>
        <v>0</v>
      </c>
      <c r="H204" s="36">
        <f t="shared" si="81"/>
        <v>0</v>
      </c>
      <c r="I204" s="36">
        <f t="shared" si="81"/>
        <v>0</v>
      </c>
      <c r="J204" s="36">
        <f t="shared" si="81"/>
        <v>0</v>
      </c>
      <c r="K204" s="36">
        <f t="shared" si="81"/>
        <v>1</v>
      </c>
      <c r="L204" s="36">
        <f t="shared" si="81"/>
        <v>0</v>
      </c>
      <c r="M204" s="26">
        <f t="shared" si="81"/>
        <v>1</v>
      </c>
      <c r="N204" s="26">
        <f t="shared" si="81"/>
        <v>4</v>
      </c>
      <c r="O204" s="27">
        <f>M204/(M204+N204)</f>
        <v>0.2</v>
      </c>
      <c r="P204" s="26">
        <f>P203</f>
        <v>2</v>
      </c>
      <c r="Q204" s="26">
        <f>Q203</f>
        <v>0</v>
      </c>
    </row>
    <row r="205" spans="1:17" s="2" customFormat="1" ht="14.7" thickBot="1" x14ac:dyDescent="0.6">
      <c r="A205" s="28"/>
      <c r="B205" s="40" t="s">
        <v>227</v>
      </c>
      <c r="C205" s="29">
        <f>D205+E205</f>
        <v>20</v>
      </c>
      <c r="D205" s="29">
        <f>D204+D202+D198</f>
        <v>10</v>
      </c>
      <c r="E205" s="29">
        <f>E198+E202+E204</f>
        <v>10</v>
      </c>
      <c r="F205" s="32">
        <f>E205/C205</f>
        <v>0.5</v>
      </c>
      <c r="G205" s="33">
        <f>G198+G202+G204</f>
        <v>0</v>
      </c>
      <c r="H205" s="33">
        <f t="shared" ref="H205:M205" si="82">H198+H202+H204</f>
        <v>0</v>
      </c>
      <c r="I205" s="33">
        <f t="shared" si="82"/>
        <v>1</v>
      </c>
      <c r="J205" s="33">
        <f t="shared" si="82"/>
        <v>0</v>
      </c>
      <c r="K205" s="33">
        <f t="shared" si="82"/>
        <v>2</v>
      </c>
      <c r="L205" s="33">
        <f t="shared" si="82"/>
        <v>0</v>
      </c>
      <c r="M205" s="33">
        <f t="shared" si="82"/>
        <v>3</v>
      </c>
      <c r="N205" s="33">
        <f>N198+N202+N204</f>
        <v>11</v>
      </c>
      <c r="O205" s="32">
        <f>M205/(M205+N205)</f>
        <v>0.21428571428571427</v>
      </c>
      <c r="P205" s="29">
        <f>P198+P202+P204</f>
        <v>5</v>
      </c>
      <c r="Q205" s="29">
        <f>Q198+Q202+Q204</f>
        <v>1</v>
      </c>
    </row>
    <row r="206" spans="1:17" s="4" customFormat="1" ht="15.6" x14ac:dyDescent="0.6">
      <c r="A206" s="25" t="s">
        <v>309</v>
      </c>
      <c r="B206" s="2"/>
      <c r="C206" s="26">
        <f>D206+E206</f>
        <v>1407</v>
      </c>
      <c r="D206" s="26">
        <f>D32+D56+D74+D146+D96+D166+D180+D193+D205</f>
        <v>413</v>
      </c>
      <c r="E206" s="26">
        <f>E32+E56+E74+E146+E96+E166+E180+E193+E205</f>
        <v>994</v>
      </c>
      <c r="F206" s="27">
        <f t="shared" si="64"/>
        <v>0.70646766169154229</v>
      </c>
      <c r="G206" s="36">
        <f t="shared" ref="G206:L206" si="83">G32+G56+G74+G146+G96+G166+G180+G193+G205</f>
        <v>1</v>
      </c>
      <c r="H206" s="36">
        <f t="shared" si="83"/>
        <v>86</v>
      </c>
      <c r="I206" s="36">
        <f t="shared" si="83"/>
        <v>106</v>
      </c>
      <c r="J206" s="36">
        <f t="shared" si="83"/>
        <v>7</v>
      </c>
      <c r="K206" s="36">
        <f t="shared" si="83"/>
        <v>87</v>
      </c>
      <c r="L206" s="36">
        <f t="shared" si="83"/>
        <v>41</v>
      </c>
      <c r="M206" s="26">
        <f>G206+H206+I206+J206+K206+L206</f>
        <v>328</v>
      </c>
      <c r="N206" s="26">
        <f>N32+N56+N74+N146+N96+N166+N180+N193+N205</f>
        <v>794</v>
      </c>
      <c r="O206" s="27">
        <f t="shared" si="65"/>
        <v>0.29233511586452765</v>
      </c>
      <c r="P206" s="26">
        <f>P32+P56+P74+P146+P96+P166+P180+P193+P205</f>
        <v>230</v>
      </c>
      <c r="Q206" s="26">
        <f>Q32+Q56+Q74+Q146+Q96+Q166+Q180+Q193+Q205</f>
        <v>53</v>
      </c>
    </row>
    <row r="207" spans="1:17" x14ac:dyDescent="0.55000000000000004">
      <c r="A207" s="45" t="s">
        <v>239</v>
      </c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</row>
  </sheetData>
  <phoneticPr fontId="2" type="noConversion"/>
  <pageMargins left="0.7" right="0.7" top="0.75" bottom="0.75" header="0.3" footer="0.3"/>
  <pageSetup scale="61" fitToHeight="0" orientation="landscape" r:id="rId1"/>
  <headerFooter>
    <oddHeader>&amp;L&amp;"Calibri,Bold Italic"&amp;K000000Program Level Data&amp;C&amp;"Calibri,Bold Italic"&amp;K000000Table 41&amp;R&amp;"Calibri,Bold Italic"&amp;K000000Graduate Degrees by Gender and Ethnicity</oddHeader>
    <oddFooter>&amp;L&amp;"Calibri,Bold Italic"&amp;K000000Office of Institutional Research, UMass Boston</oddFooter>
  </headerFooter>
  <rowBreaks count="4" manualBreakCount="4">
    <brk id="46" max="16" man="1"/>
    <brk id="96" max="16" man="1"/>
    <brk id="136" max="16" man="1"/>
    <brk id="180" max="16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6"/>
  <sheetViews>
    <sheetView zoomScaleNormal="100" workbookViewId="0">
      <selection activeCell="B200" sqref="B200"/>
    </sheetView>
  </sheetViews>
  <sheetFormatPr defaultColWidth="8.83984375" defaultRowHeight="14.4" x14ac:dyDescent="0.55000000000000004"/>
  <cols>
    <col min="1" max="1" width="11.26171875" style="2" customWidth="1"/>
    <col min="2" max="2" width="49.41796875" style="1" customWidth="1"/>
    <col min="3" max="3" width="8.68359375" style="41" customWidth="1"/>
    <col min="4" max="4" width="8.41796875" style="41" customWidth="1"/>
    <col min="5" max="5" width="7.68359375" style="41" customWidth="1"/>
    <col min="6" max="6" width="8.41796875" style="41" customWidth="1"/>
    <col min="7" max="7" width="9.83984375" style="41" customWidth="1"/>
    <col min="8" max="8" width="6.41796875" style="41" customWidth="1"/>
    <col min="9" max="9" width="9.26171875" style="41" customWidth="1"/>
    <col min="10" max="11" width="8.41796875" style="41" customWidth="1"/>
    <col min="12" max="12" width="7.83984375" style="41" customWidth="1"/>
    <col min="13" max="13" width="11.41796875" style="41" customWidth="1"/>
    <col min="14" max="14" width="7.83984375" style="41" customWidth="1"/>
    <col min="15" max="15" width="10.83984375" style="41" customWidth="1"/>
    <col min="16" max="16" width="14.26171875" style="41" customWidth="1"/>
    <col min="17" max="17" width="9.68359375" style="41" customWidth="1"/>
    <col min="18" max="18" width="9.15625" style="1"/>
  </cols>
  <sheetData>
    <row r="1" spans="1:18" ht="18.3" x14ac:dyDescent="0.7">
      <c r="A1" s="52" t="s">
        <v>310</v>
      </c>
    </row>
    <row r="2" spans="1:18" ht="57.9" thickBot="1" x14ac:dyDescent="0.6">
      <c r="A2" s="15"/>
      <c r="B2" s="54"/>
      <c r="C2" s="50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11</v>
      </c>
      <c r="M2" s="50" t="s">
        <v>12</v>
      </c>
      <c r="N2" s="50" t="s">
        <v>13</v>
      </c>
      <c r="O2" s="50" t="s">
        <v>14</v>
      </c>
      <c r="P2" s="50" t="s">
        <v>15</v>
      </c>
      <c r="Q2" s="50" t="s">
        <v>16</v>
      </c>
      <c r="R2" s="2"/>
    </row>
    <row r="3" spans="1:18" x14ac:dyDescent="0.55000000000000004">
      <c r="A3" s="25" t="s">
        <v>17</v>
      </c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2"/>
    </row>
    <row r="4" spans="1:18" x14ac:dyDescent="0.55000000000000004">
      <c r="B4" s="5" t="s">
        <v>18</v>
      </c>
      <c r="C4" s="13">
        <f>D4+E4</f>
        <v>6</v>
      </c>
      <c r="D4" s="14">
        <v>3</v>
      </c>
      <c r="E4" s="13">
        <v>3</v>
      </c>
      <c r="F4" s="9">
        <f>E4/C4</f>
        <v>0.5</v>
      </c>
      <c r="G4" s="14">
        <v>0</v>
      </c>
      <c r="H4" s="14">
        <v>0</v>
      </c>
      <c r="I4" s="13">
        <v>0</v>
      </c>
      <c r="J4" s="13">
        <v>0</v>
      </c>
      <c r="K4" s="13">
        <v>1</v>
      </c>
      <c r="L4" s="13">
        <v>1</v>
      </c>
      <c r="M4" s="13">
        <f>G4+H4+I4+J4+K4+L4</f>
        <v>2</v>
      </c>
      <c r="N4" s="13">
        <v>2</v>
      </c>
      <c r="O4" s="9">
        <f>M4/(M4+N4)</f>
        <v>0.5</v>
      </c>
      <c r="P4" s="13">
        <v>2</v>
      </c>
      <c r="Q4" s="13">
        <v>0</v>
      </c>
    </row>
    <row r="5" spans="1:18" x14ac:dyDescent="0.55000000000000004">
      <c r="A5" s="25"/>
      <c r="B5" s="46" t="s">
        <v>22</v>
      </c>
      <c r="C5" s="24">
        <f t="shared" ref="C5:C66" si="0">D5+E5</f>
        <v>6</v>
      </c>
      <c r="D5" s="24">
        <f t="shared" ref="D5:L5" si="1">D4</f>
        <v>3</v>
      </c>
      <c r="E5" s="24">
        <f t="shared" si="1"/>
        <v>3</v>
      </c>
      <c r="F5" s="35">
        <f t="shared" ref="F5:F66" si="2">E5/C5</f>
        <v>0.5</v>
      </c>
      <c r="G5" s="24">
        <f t="shared" si="1"/>
        <v>0</v>
      </c>
      <c r="H5" s="24">
        <f t="shared" si="1"/>
        <v>0</v>
      </c>
      <c r="I5" s="24">
        <f t="shared" si="1"/>
        <v>0</v>
      </c>
      <c r="J5" s="24">
        <f t="shared" si="1"/>
        <v>0</v>
      </c>
      <c r="K5" s="24">
        <f t="shared" si="1"/>
        <v>1</v>
      </c>
      <c r="L5" s="24">
        <f t="shared" si="1"/>
        <v>1</v>
      </c>
      <c r="M5" s="24">
        <f>G5+H5+I5+J5+K5+L5</f>
        <v>2</v>
      </c>
      <c r="N5" s="24">
        <f t="shared" ref="N5:Q5" si="3">N4</f>
        <v>2</v>
      </c>
      <c r="O5" s="35">
        <f t="shared" ref="O5:O66" si="4">M5/(M5+N5)</f>
        <v>0.5</v>
      </c>
      <c r="P5" s="24">
        <f t="shared" si="3"/>
        <v>2</v>
      </c>
      <c r="Q5" s="24">
        <f t="shared" si="3"/>
        <v>0</v>
      </c>
      <c r="R5" s="2"/>
    </row>
    <row r="6" spans="1:18" x14ac:dyDescent="0.55000000000000004">
      <c r="B6" s="5" t="s">
        <v>23</v>
      </c>
      <c r="C6" s="13">
        <f>D6+E6</f>
        <v>4</v>
      </c>
      <c r="D6" s="14">
        <v>4</v>
      </c>
      <c r="E6" s="13">
        <v>0</v>
      </c>
      <c r="F6" s="9">
        <f t="shared" si="2"/>
        <v>0</v>
      </c>
      <c r="G6" s="14">
        <v>0</v>
      </c>
      <c r="H6" s="14">
        <v>0</v>
      </c>
      <c r="I6" s="13">
        <v>0</v>
      </c>
      <c r="J6" s="13">
        <v>0</v>
      </c>
      <c r="K6" s="13">
        <v>0</v>
      </c>
      <c r="L6" s="13">
        <v>0</v>
      </c>
      <c r="M6" s="13">
        <f t="shared" ref="M6:M66" si="5">G6+H6+I6+J6+K6+L6</f>
        <v>0</v>
      </c>
      <c r="N6" s="13">
        <v>4</v>
      </c>
      <c r="O6" s="9">
        <f t="shared" si="4"/>
        <v>0</v>
      </c>
      <c r="P6" s="13">
        <v>0</v>
      </c>
      <c r="Q6" s="13">
        <v>0</v>
      </c>
    </row>
    <row r="7" spans="1:18" x14ac:dyDescent="0.55000000000000004">
      <c r="B7" s="5" t="s">
        <v>24</v>
      </c>
      <c r="C7" s="13">
        <f t="shared" si="0"/>
        <v>8</v>
      </c>
      <c r="D7" s="14">
        <v>5</v>
      </c>
      <c r="E7" s="13">
        <v>3</v>
      </c>
      <c r="F7" s="9">
        <f t="shared" si="2"/>
        <v>0.375</v>
      </c>
      <c r="G7" s="14">
        <v>0</v>
      </c>
      <c r="H7" s="14">
        <v>0</v>
      </c>
      <c r="I7" s="13">
        <v>0</v>
      </c>
      <c r="J7" s="13">
        <v>0</v>
      </c>
      <c r="K7" s="13">
        <v>2</v>
      </c>
      <c r="L7" s="13">
        <v>0</v>
      </c>
      <c r="M7" s="13">
        <f t="shared" si="5"/>
        <v>2</v>
      </c>
      <c r="N7" s="13">
        <v>5</v>
      </c>
      <c r="O7" s="9">
        <f t="shared" si="4"/>
        <v>0.2857142857142857</v>
      </c>
      <c r="P7" s="13">
        <v>0</v>
      </c>
      <c r="Q7" s="13">
        <v>1</v>
      </c>
    </row>
    <row r="8" spans="1:18" x14ac:dyDescent="0.55000000000000004">
      <c r="B8" s="5" t="s">
        <v>25</v>
      </c>
      <c r="C8" s="13">
        <f t="shared" si="0"/>
        <v>48</v>
      </c>
      <c r="D8" s="14">
        <v>12</v>
      </c>
      <c r="E8" s="13">
        <v>36</v>
      </c>
      <c r="F8" s="9">
        <f t="shared" si="2"/>
        <v>0.75</v>
      </c>
      <c r="G8" s="14">
        <v>0</v>
      </c>
      <c r="H8" s="14">
        <v>4</v>
      </c>
      <c r="I8" s="13">
        <v>1</v>
      </c>
      <c r="J8" s="13">
        <v>1</v>
      </c>
      <c r="K8" s="13">
        <v>3</v>
      </c>
      <c r="L8" s="13">
        <v>1</v>
      </c>
      <c r="M8" s="13">
        <f t="shared" si="5"/>
        <v>10</v>
      </c>
      <c r="N8" s="13">
        <v>29</v>
      </c>
      <c r="O8" s="9">
        <f t="shared" si="4"/>
        <v>0.25641025641025639</v>
      </c>
      <c r="P8" s="13">
        <v>5</v>
      </c>
      <c r="Q8" s="13">
        <v>4</v>
      </c>
    </row>
    <row r="9" spans="1:18" x14ac:dyDescent="0.55000000000000004">
      <c r="B9" s="5" t="s">
        <v>26</v>
      </c>
      <c r="C9" s="13">
        <f t="shared" si="0"/>
        <v>10</v>
      </c>
      <c r="D9" s="14">
        <v>2</v>
      </c>
      <c r="E9" s="13">
        <v>8</v>
      </c>
      <c r="F9" s="9">
        <f t="shared" si="2"/>
        <v>0.8</v>
      </c>
      <c r="G9" s="14">
        <v>0</v>
      </c>
      <c r="H9" s="14">
        <v>0</v>
      </c>
      <c r="I9" s="13">
        <v>1</v>
      </c>
      <c r="J9" s="13">
        <v>1</v>
      </c>
      <c r="K9" s="13">
        <v>1</v>
      </c>
      <c r="L9" s="13">
        <v>0</v>
      </c>
      <c r="M9" s="13">
        <f t="shared" si="5"/>
        <v>3</v>
      </c>
      <c r="N9" s="13">
        <v>6</v>
      </c>
      <c r="O9" s="9">
        <f t="shared" si="4"/>
        <v>0.33333333333333331</v>
      </c>
      <c r="P9" s="13">
        <v>1</v>
      </c>
      <c r="Q9" s="13">
        <v>0</v>
      </c>
    </row>
    <row r="10" spans="1:18" x14ac:dyDescent="0.55000000000000004">
      <c r="B10" s="5" t="s">
        <v>27</v>
      </c>
      <c r="C10" s="13">
        <f t="shared" si="0"/>
        <v>4</v>
      </c>
      <c r="D10" s="14">
        <v>1</v>
      </c>
      <c r="E10" s="13">
        <v>3</v>
      </c>
      <c r="F10" s="9">
        <f t="shared" si="2"/>
        <v>0.75</v>
      </c>
      <c r="G10" s="14">
        <v>0</v>
      </c>
      <c r="H10" s="14">
        <v>2</v>
      </c>
      <c r="I10" s="13">
        <v>0</v>
      </c>
      <c r="J10" s="13">
        <v>0</v>
      </c>
      <c r="K10" s="13">
        <v>1</v>
      </c>
      <c r="L10" s="13">
        <v>0</v>
      </c>
      <c r="M10" s="13">
        <f t="shared" si="5"/>
        <v>3</v>
      </c>
      <c r="N10" s="13">
        <v>1</v>
      </c>
      <c r="O10" s="9">
        <f t="shared" si="4"/>
        <v>0.75</v>
      </c>
      <c r="P10" s="13">
        <v>0</v>
      </c>
      <c r="Q10" s="13">
        <v>0</v>
      </c>
    </row>
    <row r="11" spans="1:18" x14ac:dyDescent="0.55000000000000004">
      <c r="B11" s="5" t="s">
        <v>29</v>
      </c>
      <c r="C11" s="13">
        <f t="shared" si="0"/>
        <v>5</v>
      </c>
      <c r="D11" s="14">
        <v>3</v>
      </c>
      <c r="E11" s="13">
        <v>2</v>
      </c>
      <c r="F11" s="9">
        <f t="shared" si="2"/>
        <v>0.4</v>
      </c>
      <c r="G11" s="14">
        <v>0</v>
      </c>
      <c r="H11" s="14">
        <v>0</v>
      </c>
      <c r="I11" s="13">
        <v>0</v>
      </c>
      <c r="J11" s="13">
        <v>0</v>
      </c>
      <c r="K11" s="13">
        <v>0</v>
      </c>
      <c r="L11" s="13">
        <v>1</v>
      </c>
      <c r="M11" s="13">
        <f t="shared" si="5"/>
        <v>1</v>
      </c>
      <c r="N11" s="13">
        <v>3</v>
      </c>
      <c r="O11" s="9">
        <f t="shared" si="4"/>
        <v>0.25</v>
      </c>
      <c r="P11" s="13">
        <v>0</v>
      </c>
      <c r="Q11" s="13">
        <v>1</v>
      </c>
    </row>
    <row r="12" spans="1:18" x14ac:dyDescent="0.55000000000000004">
      <c r="B12" s="5" t="s">
        <v>32</v>
      </c>
      <c r="C12" s="13">
        <f t="shared" si="0"/>
        <v>26</v>
      </c>
      <c r="D12" s="14">
        <v>8</v>
      </c>
      <c r="E12" s="13">
        <v>18</v>
      </c>
      <c r="F12" s="9">
        <f t="shared" si="2"/>
        <v>0.69230769230769229</v>
      </c>
      <c r="G12" s="14">
        <v>0</v>
      </c>
      <c r="H12" s="14">
        <v>1</v>
      </c>
      <c r="I12" s="13">
        <v>0</v>
      </c>
      <c r="J12" s="13">
        <v>0</v>
      </c>
      <c r="K12" s="13">
        <v>1</v>
      </c>
      <c r="L12" s="13">
        <v>0</v>
      </c>
      <c r="M12" s="13">
        <f t="shared" si="5"/>
        <v>2</v>
      </c>
      <c r="N12" s="13">
        <v>20</v>
      </c>
      <c r="O12" s="9">
        <f t="shared" si="4"/>
        <v>9.0909090909090912E-2</v>
      </c>
      <c r="P12" s="13">
        <v>3</v>
      </c>
      <c r="Q12" s="13">
        <v>1</v>
      </c>
    </row>
    <row r="13" spans="1:18" x14ac:dyDescent="0.55000000000000004">
      <c r="B13" s="5" t="s">
        <v>33</v>
      </c>
      <c r="C13" s="13">
        <f t="shared" si="0"/>
        <v>3</v>
      </c>
      <c r="D13" s="14">
        <v>1</v>
      </c>
      <c r="E13" s="13">
        <v>2</v>
      </c>
      <c r="F13" s="9">
        <f t="shared" si="2"/>
        <v>0.66666666666666663</v>
      </c>
      <c r="G13" s="14">
        <v>0</v>
      </c>
      <c r="H13" s="14">
        <v>0</v>
      </c>
      <c r="I13" s="13">
        <v>0</v>
      </c>
      <c r="J13" s="13">
        <v>0</v>
      </c>
      <c r="K13" s="13">
        <v>0</v>
      </c>
      <c r="L13" s="13">
        <v>0</v>
      </c>
      <c r="M13" s="13">
        <f t="shared" si="5"/>
        <v>0</v>
      </c>
      <c r="N13" s="13">
        <v>3</v>
      </c>
      <c r="O13" s="9">
        <f t="shared" si="4"/>
        <v>0</v>
      </c>
      <c r="P13" s="13">
        <v>0</v>
      </c>
      <c r="Q13" s="13">
        <v>0</v>
      </c>
    </row>
    <row r="14" spans="1:18" x14ac:dyDescent="0.55000000000000004">
      <c r="B14" s="17" t="s">
        <v>34</v>
      </c>
      <c r="C14" s="13">
        <f t="shared" si="0"/>
        <v>22</v>
      </c>
      <c r="D14" s="13">
        <v>8</v>
      </c>
      <c r="E14" s="13">
        <v>14</v>
      </c>
      <c r="F14" s="9">
        <f t="shared" si="2"/>
        <v>0.63636363636363635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1</v>
      </c>
      <c r="M14" s="13">
        <f t="shared" si="5"/>
        <v>1</v>
      </c>
      <c r="N14" s="13">
        <v>19</v>
      </c>
      <c r="O14" s="9">
        <f t="shared" si="4"/>
        <v>0.05</v>
      </c>
      <c r="P14" s="13">
        <v>2</v>
      </c>
      <c r="Q14" s="13">
        <v>0</v>
      </c>
    </row>
    <row r="15" spans="1:18" x14ac:dyDescent="0.55000000000000004">
      <c r="A15" s="43"/>
      <c r="B15" s="18" t="s">
        <v>35</v>
      </c>
      <c r="C15" s="19">
        <f t="shared" si="0"/>
        <v>6</v>
      </c>
      <c r="D15" s="20">
        <v>2</v>
      </c>
      <c r="E15" s="19">
        <v>4</v>
      </c>
      <c r="F15" s="9">
        <f t="shared" si="2"/>
        <v>0.66666666666666663</v>
      </c>
      <c r="G15" s="20">
        <v>0</v>
      </c>
      <c r="H15" s="20">
        <v>0</v>
      </c>
      <c r="I15" s="19">
        <v>0</v>
      </c>
      <c r="J15" s="19">
        <v>0</v>
      </c>
      <c r="K15" s="19">
        <v>0</v>
      </c>
      <c r="L15" s="19">
        <v>1</v>
      </c>
      <c r="M15" s="13">
        <f t="shared" si="5"/>
        <v>1</v>
      </c>
      <c r="N15" s="19">
        <v>5</v>
      </c>
      <c r="O15" s="9">
        <f t="shared" si="4"/>
        <v>0.16666666666666666</v>
      </c>
      <c r="P15" s="19">
        <v>0</v>
      </c>
      <c r="Q15" s="19">
        <v>0</v>
      </c>
      <c r="R15" s="3"/>
    </row>
    <row r="16" spans="1:18" x14ac:dyDescent="0.55000000000000004">
      <c r="A16" s="43"/>
      <c r="B16" s="18" t="s">
        <v>36</v>
      </c>
      <c r="C16" s="19">
        <f t="shared" si="0"/>
        <v>6</v>
      </c>
      <c r="D16" s="20">
        <v>3</v>
      </c>
      <c r="E16" s="19">
        <v>3</v>
      </c>
      <c r="F16" s="9">
        <f t="shared" si="2"/>
        <v>0.5</v>
      </c>
      <c r="G16" s="20">
        <v>0</v>
      </c>
      <c r="H16" s="20">
        <v>0</v>
      </c>
      <c r="I16" s="19">
        <v>0</v>
      </c>
      <c r="J16" s="19">
        <v>0</v>
      </c>
      <c r="K16" s="19">
        <v>0</v>
      </c>
      <c r="L16" s="19">
        <v>0</v>
      </c>
      <c r="M16" s="13">
        <f t="shared" si="5"/>
        <v>0</v>
      </c>
      <c r="N16" s="19">
        <v>5</v>
      </c>
      <c r="O16" s="9">
        <f t="shared" si="4"/>
        <v>0</v>
      </c>
      <c r="P16" s="19">
        <v>1</v>
      </c>
      <c r="Q16" s="19">
        <v>0</v>
      </c>
      <c r="R16" s="3"/>
    </row>
    <row r="17" spans="1:18" x14ac:dyDescent="0.55000000000000004">
      <c r="A17" s="43"/>
      <c r="B17" s="18" t="s">
        <v>37</v>
      </c>
      <c r="C17" s="19">
        <f t="shared" si="0"/>
        <v>5</v>
      </c>
      <c r="D17" s="20">
        <v>1</v>
      </c>
      <c r="E17" s="19">
        <v>4</v>
      </c>
      <c r="F17" s="9">
        <f t="shared" si="2"/>
        <v>0.8</v>
      </c>
      <c r="G17" s="20">
        <v>0</v>
      </c>
      <c r="H17" s="20">
        <v>0</v>
      </c>
      <c r="I17" s="19">
        <v>0</v>
      </c>
      <c r="J17" s="19">
        <v>0</v>
      </c>
      <c r="K17" s="19">
        <v>0</v>
      </c>
      <c r="L17" s="19">
        <v>0</v>
      </c>
      <c r="M17" s="13">
        <f t="shared" si="5"/>
        <v>0</v>
      </c>
      <c r="N17" s="19">
        <v>4</v>
      </c>
      <c r="O17" s="9">
        <f t="shared" si="4"/>
        <v>0</v>
      </c>
      <c r="P17" s="19">
        <v>1</v>
      </c>
      <c r="Q17" s="19">
        <v>0</v>
      </c>
      <c r="R17" s="3"/>
    </row>
    <row r="18" spans="1:18" x14ac:dyDescent="0.55000000000000004">
      <c r="A18" s="43"/>
      <c r="B18" s="18" t="s">
        <v>230</v>
      </c>
      <c r="C18" s="19">
        <f t="shared" si="0"/>
        <v>5</v>
      </c>
      <c r="D18" s="20">
        <v>2</v>
      </c>
      <c r="E18" s="19">
        <v>3</v>
      </c>
      <c r="F18" s="9">
        <f t="shared" si="2"/>
        <v>0.6</v>
      </c>
      <c r="G18" s="20">
        <v>0</v>
      </c>
      <c r="H18" s="20">
        <v>0</v>
      </c>
      <c r="I18" s="19">
        <v>0</v>
      </c>
      <c r="J18" s="19">
        <v>0</v>
      </c>
      <c r="K18" s="19">
        <v>0</v>
      </c>
      <c r="L18" s="19">
        <v>0</v>
      </c>
      <c r="M18" s="13">
        <f t="shared" si="5"/>
        <v>0</v>
      </c>
      <c r="N18" s="19">
        <v>5</v>
      </c>
      <c r="O18" s="9">
        <f t="shared" si="4"/>
        <v>0</v>
      </c>
      <c r="P18" s="19">
        <v>0</v>
      </c>
      <c r="Q18" s="19">
        <v>0</v>
      </c>
      <c r="R18" s="3"/>
    </row>
    <row r="19" spans="1:18" x14ac:dyDescent="0.55000000000000004">
      <c r="B19" s="5" t="s">
        <v>40</v>
      </c>
      <c r="C19" s="13">
        <f t="shared" si="0"/>
        <v>6</v>
      </c>
      <c r="D19" s="21">
        <v>3</v>
      </c>
      <c r="E19" s="21">
        <v>3</v>
      </c>
      <c r="F19" s="9">
        <f t="shared" si="2"/>
        <v>0.5</v>
      </c>
      <c r="G19" s="21">
        <v>0</v>
      </c>
      <c r="H19" s="21">
        <v>0</v>
      </c>
      <c r="I19" s="22">
        <v>0</v>
      </c>
      <c r="J19" s="22">
        <v>0</v>
      </c>
      <c r="K19" s="22">
        <v>0</v>
      </c>
      <c r="L19" s="22">
        <v>2</v>
      </c>
      <c r="M19" s="13">
        <f t="shared" si="5"/>
        <v>2</v>
      </c>
      <c r="N19" s="21">
        <v>4</v>
      </c>
      <c r="O19" s="9">
        <f t="shared" si="4"/>
        <v>0.33333333333333331</v>
      </c>
      <c r="P19" s="22">
        <v>0</v>
      </c>
      <c r="Q19" s="22">
        <v>0</v>
      </c>
    </row>
    <row r="20" spans="1:18" x14ac:dyDescent="0.55000000000000004">
      <c r="B20" s="7" t="s">
        <v>43</v>
      </c>
      <c r="C20" s="19">
        <v>3</v>
      </c>
      <c r="D20" s="22">
        <v>2</v>
      </c>
      <c r="E20" s="22">
        <v>1</v>
      </c>
      <c r="F20" s="9">
        <f>E20/C20</f>
        <v>0.33333333333333331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1</v>
      </c>
      <c r="M20" s="13">
        <f>G20+H20+I20+J20+K20+L20</f>
        <v>1</v>
      </c>
      <c r="N20" s="21">
        <v>2</v>
      </c>
      <c r="O20" s="9">
        <f t="shared" si="4"/>
        <v>0.33333333333333331</v>
      </c>
      <c r="P20" s="22">
        <v>0</v>
      </c>
      <c r="Q20" s="22">
        <v>0</v>
      </c>
    </row>
    <row r="21" spans="1:18" x14ac:dyDescent="0.55000000000000004">
      <c r="A21" s="43"/>
      <c r="B21" s="18" t="s">
        <v>44</v>
      </c>
      <c r="C21" s="19">
        <f t="shared" si="0"/>
        <v>3</v>
      </c>
      <c r="D21" s="20">
        <v>1</v>
      </c>
      <c r="E21" s="19">
        <v>2</v>
      </c>
      <c r="F21" s="9">
        <f t="shared" si="2"/>
        <v>0.66666666666666663</v>
      </c>
      <c r="G21" s="20">
        <v>0</v>
      </c>
      <c r="H21" s="20">
        <v>0</v>
      </c>
      <c r="I21" s="19">
        <v>0</v>
      </c>
      <c r="J21" s="19">
        <v>0</v>
      </c>
      <c r="K21" s="19">
        <v>0</v>
      </c>
      <c r="L21" s="19">
        <v>1</v>
      </c>
      <c r="M21" s="13">
        <f t="shared" si="5"/>
        <v>1</v>
      </c>
      <c r="N21" s="19">
        <v>2</v>
      </c>
      <c r="O21" s="9">
        <f t="shared" si="4"/>
        <v>0.33333333333333331</v>
      </c>
      <c r="P21" s="19">
        <v>0</v>
      </c>
      <c r="Q21" s="19">
        <v>0</v>
      </c>
      <c r="R21" s="3"/>
    </row>
    <row r="22" spans="1:18" x14ac:dyDescent="0.55000000000000004">
      <c r="B22" s="46" t="s">
        <v>46</v>
      </c>
      <c r="C22" s="24">
        <f>D22+E22</f>
        <v>136</v>
      </c>
      <c r="D22" s="24">
        <f>SUM(D6:D14)+D19</f>
        <v>47</v>
      </c>
      <c r="E22" s="24">
        <f t="shared" ref="E22:Q22" si="6">SUM(E6:E14)+E19</f>
        <v>89</v>
      </c>
      <c r="F22" s="35">
        <f t="shared" si="2"/>
        <v>0.65441176470588236</v>
      </c>
      <c r="G22" s="24">
        <f t="shared" si="6"/>
        <v>0</v>
      </c>
      <c r="H22" s="24">
        <f t="shared" si="6"/>
        <v>7</v>
      </c>
      <c r="I22" s="24">
        <f t="shared" si="6"/>
        <v>2</v>
      </c>
      <c r="J22" s="24">
        <f t="shared" si="6"/>
        <v>2</v>
      </c>
      <c r="K22" s="24">
        <f t="shared" si="6"/>
        <v>8</v>
      </c>
      <c r="L22" s="24">
        <f t="shared" si="6"/>
        <v>5</v>
      </c>
      <c r="M22" s="24">
        <f t="shared" si="5"/>
        <v>24</v>
      </c>
      <c r="N22" s="24">
        <f t="shared" si="6"/>
        <v>94</v>
      </c>
      <c r="O22" s="35">
        <f t="shared" si="4"/>
        <v>0.20338983050847459</v>
      </c>
      <c r="P22" s="24">
        <f t="shared" si="6"/>
        <v>11</v>
      </c>
      <c r="Q22" s="24">
        <f t="shared" si="6"/>
        <v>7</v>
      </c>
      <c r="R22" s="2"/>
    </row>
    <row r="23" spans="1:18" x14ac:dyDescent="0.55000000000000004">
      <c r="B23" s="5" t="s">
        <v>47</v>
      </c>
      <c r="C23" s="13">
        <f>D23+E23</f>
        <v>0</v>
      </c>
      <c r="D23" s="13">
        <v>0</v>
      </c>
      <c r="E23" s="13">
        <v>0</v>
      </c>
      <c r="F23" s="9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f>G23+H23+I23+J23+K23+L23</f>
        <v>0</v>
      </c>
      <c r="N23" s="13">
        <v>0</v>
      </c>
      <c r="O23" s="9">
        <v>0</v>
      </c>
      <c r="P23" s="13">
        <v>0</v>
      </c>
      <c r="Q23" s="13">
        <v>0</v>
      </c>
      <c r="R23" s="2"/>
    </row>
    <row r="24" spans="1:18" x14ac:dyDescent="0.55000000000000004">
      <c r="B24" s="5" t="s">
        <v>49</v>
      </c>
      <c r="C24" s="13">
        <v>1</v>
      </c>
      <c r="D24" s="13">
        <v>0</v>
      </c>
      <c r="E24" s="13">
        <v>1</v>
      </c>
      <c r="F24" s="9">
        <f>E24/C24</f>
        <v>1</v>
      </c>
      <c r="G24" s="13">
        <v>0</v>
      </c>
      <c r="H24" s="13">
        <v>0</v>
      </c>
      <c r="I24" s="13">
        <v>1</v>
      </c>
      <c r="J24" s="13">
        <v>0</v>
      </c>
      <c r="K24" s="13">
        <v>0</v>
      </c>
      <c r="L24" s="13">
        <v>0</v>
      </c>
      <c r="M24" s="13">
        <f>G24+H24+I24+J24+K24+L24</f>
        <v>1</v>
      </c>
      <c r="N24" s="13">
        <v>0</v>
      </c>
      <c r="O24" s="9">
        <f>M24/(M24+N24)</f>
        <v>1</v>
      </c>
      <c r="P24" s="13">
        <v>0</v>
      </c>
      <c r="Q24" s="13">
        <v>0</v>
      </c>
      <c r="R24" s="2"/>
    </row>
    <row r="25" spans="1:18" x14ac:dyDescent="0.55000000000000004">
      <c r="B25" s="5" t="s">
        <v>234</v>
      </c>
      <c r="C25" s="13">
        <v>2</v>
      </c>
      <c r="D25" s="13">
        <v>1</v>
      </c>
      <c r="E25" s="13">
        <v>1</v>
      </c>
      <c r="F25" s="9">
        <f>E25/C25</f>
        <v>0.5</v>
      </c>
      <c r="G25" s="13">
        <v>0</v>
      </c>
      <c r="H25" s="13">
        <v>0</v>
      </c>
      <c r="I25" s="13">
        <v>0</v>
      </c>
      <c r="J25" s="13">
        <v>0</v>
      </c>
      <c r="K25" s="13">
        <v>1</v>
      </c>
      <c r="L25" s="13">
        <v>0</v>
      </c>
      <c r="M25" s="13">
        <f>G25+H25+I25+J25+K25+L25</f>
        <v>1</v>
      </c>
      <c r="N25" s="13">
        <v>1</v>
      </c>
      <c r="O25" s="9">
        <f>M25/(M25+N25)</f>
        <v>0.5</v>
      </c>
      <c r="P25" s="13">
        <v>0</v>
      </c>
      <c r="Q25" s="13">
        <v>0</v>
      </c>
      <c r="R25" s="2"/>
    </row>
    <row r="26" spans="1:18" x14ac:dyDescent="0.55000000000000004">
      <c r="B26" s="46" t="s">
        <v>50</v>
      </c>
      <c r="C26" s="24">
        <f>D26+E26</f>
        <v>3</v>
      </c>
      <c r="D26" s="24">
        <f>D23+D24+D25</f>
        <v>1</v>
      </c>
      <c r="E26" s="24">
        <f>E23+E24+E25</f>
        <v>2</v>
      </c>
      <c r="F26" s="35">
        <f t="shared" si="2"/>
        <v>0.66666666666666663</v>
      </c>
      <c r="G26" s="24">
        <f>G23+G24+G25</f>
        <v>0</v>
      </c>
      <c r="H26" s="24">
        <f>H23+H24+H25</f>
        <v>0</v>
      </c>
      <c r="I26" s="24">
        <f>I23+I24+I25</f>
        <v>1</v>
      </c>
      <c r="J26" s="24">
        <f t="shared" ref="J26:M26" si="7">J23+J24+J25</f>
        <v>0</v>
      </c>
      <c r="K26" s="24">
        <f t="shared" si="7"/>
        <v>1</v>
      </c>
      <c r="L26" s="24">
        <f t="shared" si="7"/>
        <v>0</v>
      </c>
      <c r="M26" s="24">
        <f t="shared" si="7"/>
        <v>2</v>
      </c>
      <c r="N26" s="24">
        <f>N23+N24+N25</f>
        <v>1</v>
      </c>
      <c r="O26" s="35">
        <f t="shared" si="4"/>
        <v>0.66666666666666663</v>
      </c>
      <c r="P26" s="24">
        <f>SUM(P23:P25)</f>
        <v>0</v>
      </c>
      <c r="Q26" s="24">
        <f>SUM(Q23:Q25)</f>
        <v>0</v>
      </c>
      <c r="R26" s="2"/>
    </row>
    <row r="27" spans="1:18" x14ac:dyDescent="0.55000000000000004">
      <c r="B27" s="25" t="s">
        <v>51</v>
      </c>
      <c r="C27" s="26">
        <f>D27+E27</f>
        <v>145</v>
      </c>
      <c r="D27" s="26">
        <f>D5+D22+D26</f>
        <v>51</v>
      </c>
      <c r="E27" s="26">
        <f>E5+E22+E26</f>
        <v>94</v>
      </c>
      <c r="F27" s="27">
        <f t="shared" si="2"/>
        <v>0.64827586206896548</v>
      </c>
      <c r="G27" s="26">
        <f t="shared" ref="G27:L27" si="8">G5+G22+G26</f>
        <v>0</v>
      </c>
      <c r="H27" s="26">
        <f t="shared" si="8"/>
        <v>7</v>
      </c>
      <c r="I27" s="26">
        <f t="shared" si="8"/>
        <v>3</v>
      </c>
      <c r="J27" s="26">
        <f t="shared" si="8"/>
        <v>2</v>
      </c>
      <c r="K27" s="26">
        <f t="shared" si="8"/>
        <v>10</v>
      </c>
      <c r="L27" s="26">
        <f t="shared" si="8"/>
        <v>6</v>
      </c>
      <c r="M27" s="26">
        <f t="shared" si="5"/>
        <v>28</v>
      </c>
      <c r="N27" s="26">
        <f>N5+N22+N26</f>
        <v>97</v>
      </c>
      <c r="O27" s="27">
        <f t="shared" si="4"/>
        <v>0.224</v>
      </c>
      <c r="P27" s="26">
        <f>P5+P22+P26</f>
        <v>13</v>
      </c>
      <c r="Q27" s="26">
        <f>Q5+Q22+Q26</f>
        <v>7</v>
      </c>
      <c r="R27" s="2"/>
    </row>
    <row r="28" spans="1:18" x14ac:dyDescent="0.55000000000000004">
      <c r="A28" s="25" t="s">
        <v>52</v>
      </c>
      <c r="B28" s="2"/>
      <c r="C28" s="13"/>
      <c r="D28" s="26"/>
      <c r="E28" s="26"/>
      <c r="F28" s="9"/>
      <c r="G28" s="26"/>
      <c r="H28" s="26"/>
      <c r="I28" s="26"/>
      <c r="J28" s="26"/>
      <c r="K28" s="26"/>
      <c r="L28" s="26"/>
      <c r="M28" s="13"/>
      <c r="N28" s="26"/>
      <c r="O28" s="9"/>
      <c r="P28" s="26"/>
      <c r="Q28" s="26"/>
      <c r="R28" s="2"/>
    </row>
    <row r="29" spans="1:18" x14ac:dyDescent="0.55000000000000004">
      <c r="A29" s="25"/>
      <c r="B29" s="1" t="s">
        <v>53</v>
      </c>
      <c r="C29" s="13">
        <f>D29+E29</f>
        <v>0</v>
      </c>
      <c r="D29" s="13">
        <v>0</v>
      </c>
      <c r="E29" s="13">
        <v>0</v>
      </c>
      <c r="F29" s="9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f>G29+H29+I29+J29+K29+L29</f>
        <v>0</v>
      </c>
      <c r="N29" s="13">
        <v>0</v>
      </c>
      <c r="O29" s="9">
        <v>0</v>
      </c>
      <c r="P29" s="13">
        <v>0</v>
      </c>
      <c r="Q29" s="26">
        <v>0</v>
      </c>
      <c r="R29" s="2"/>
    </row>
    <row r="30" spans="1:18" x14ac:dyDescent="0.55000000000000004">
      <c r="A30" s="25"/>
      <c r="B30" s="17" t="s">
        <v>54</v>
      </c>
      <c r="C30" s="13">
        <f>D30+E30</f>
        <v>5</v>
      </c>
      <c r="D30" s="13">
        <v>3</v>
      </c>
      <c r="E30" s="13">
        <v>2</v>
      </c>
      <c r="F30" s="9">
        <f t="shared" si="2"/>
        <v>0.4</v>
      </c>
      <c r="G30" s="13">
        <v>0</v>
      </c>
      <c r="H30" s="13">
        <v>1</v>
      </c>
      <c r="I30" s="13">
        <v>0</v>
      </c>
      <c r="J30" s="13">
        <v>0</v>
      </c>
      <c r="K30" s="13">
        <v>0</v>
      </c>
      <c r="L30" s="13">
        <v>0</v>
      </c>
      <c r="M30" s="13">
        <f t="shared" si="5"/>
        <v>1</v>
      </c>
      <c r="N30" s="13">
        <v>1</v>
      </c>
      <c r="O30" s="9">
        <f t="shared" si="4"/>
        <v>0.5</v>
      </c>
      <c r="P30" s="13">
        <v>1</v>
      </c>
      <c r="Q30" s="13">
        <v>2</v>
      </c>
    </row>
    <row r="31" spans="1:18" x14ac:dyDescent="0.55000000000000004">
      <c r="A31" s="43"/>
      <c r="B31" s="8" t="s">
        <v>55</v>
      </c>
      <c r="C31" s="13">
        <f t="shared" si="0"/>
        <v>3</v>
      </c>
      <c r="D31" s="20">
        <v>1</v>
      </c>
      <c r="E31" s="19">
        <v>2</v>
      </c>
      <c r="F31" s="9">
        <v>0</v>
      </c>
      <c r="G31" s="20">
        <v>0</v>
      </c>
      <c r="H31" s="20">
        <v>0</v>
      </c>
      <c r="I31" s="19">
        <v>0</v>
      </c>
      <c r="J31" s="19">
        <v>0</v>
      </c>
      <c r="K31" s="19">
        <v>0</v>
      </c>
      <c r="L31" s="19">
        <v>0</v>
      </c>
      <c r="M31" s="13">
        <f t="shared" si="5"/>
        <v>0</v>
      </c>
      <c r="N31" s="19">
        <v>1</v>
      </c>
      <c r="O31" s="9">
        <v>0</v>
      </c>
      <c r="P31" s="19">
        <v>1</v>
      </c>
      <c r="Q31" s="19">
        <v>1</v>
      </c>
      <c r="R31" s="3"/>
    </row>
    <row r="32" spans="1:18" x14ac:dyDescent="0.55000000000000004">
      <c r="A32" s="43"/>
      <c r="B32" s="30" t="s">
        <v>56</v>
      </c>
      <c r="C32" s="13">
        <f>D32+E32</f>
        <v>2</v>
      </c>
      <c r="D32" s="20">
        <v>2</v>
      </c>
      <c r="E32" s="19">
        <v>0</v>
      </c>
      <c r="F32" s="9">
        <f t="shared" si="2"/>
        <v>0</v>
      </c>
      <c r="G32" s="20">
        <v>0</v>
      </c>
      <c r="H32" s="20">
        <v>1</v>
      </c>
      <c r="I32" s="19">
        <v>0</v>
      </c>
      <c r="J32" s="19">
        <v>0</v>
      </c>
      <c r="K32" s="19">
        <v>0</v>
      </c>
      <c r="L32" s="19">
        <v>0</v>
      </c>
      <c r="M32" s="13">
        <f t="shared" si="5"/>
        <v>1</v>
      </c>
      <c r="N32" s="19">
        <v>0</v>
      </c>
      <c r="O32" s="9">
        <f t="shared" si="4"/>
        <v>1</v>
      </c>
      <c r="P32" s="19">
        <v>0</v>
      </c>
      <c r="Q32" s="19">
        <v>1</v>
      </c>
      <c r="R32" s="3"/>
    </row>
    <row r="33" spans="1:18" x14ac:dyDescent="0.55000000000000004">
      <c r="B33" s="17" t="s">
        <v>60</v>
      </c>
      <c r="C33" s="13">
        <f>D33+E33</f>
        <v>2</v>
      </c>
      <c r="D33" s="13">
        <v>1</v>
      </c>
      <c r="E33" s="13">
        <v>1</v>
      </c>
      <c r="F33" s="9">
        <f t="shared" si="2"/>
        <v>0.5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f t="shared" si="5"/>
        <v>0</v>
      </c>
      <c r="N33" s="13">
        <v>0</v>
      </c>
      <c r="O33" s="9">
        <v>0</v>
      </c>
      <c r="P33" s="13">
        <v>2</v>
      </c>
      <c r="Q33" s="13">
        <v>0</v>
      </c>
    </row>
    <row r="34" spans="1:18" x14ac:dyDescent="0.55000000000000004">
      <c r="A34" s="43"/>
      <c r="B34" s="18" t="s">
        <v>63</v>
      </c>
      <c r="C34" s="13">
        <f t="shared" si="0"/>
        <v>0</v>
      </c>
      <c r="D34" s="20">
        <v>0</v>
      </c>
      <c r="E34" s="19">
        <v>0</v>
      </c>
      <c r="F34" s="9">
        <v>0</v>
      </c>
      <c r="G34" s="20">
        <v>0</v>
      </c>
      <c r="H34" s="20">
        <v>0</v>
      </c>
      <c r="I34" s="19">
        <v>0</v>
      </c>
      <c r="J34" s="19">
        <v>0</v>
      </c>
      <c r="K34" s="19">
        <v>0</v>
      </c>
      <c r="L34" s="19">
        <v>0</v>
      </c>
      <c r="M34" s="13">
        <f t="shared" si="5"/>
        <v>0</v>
      </c>
      <c r="N34" s="19">
        <v>0</v>
      </c>
      <c r="O34" s="9">
        <v>0</v>
      </c>
      <c r="P34" s="19">
        <v>0</v>
      </c>
      <c r="Q34" s="19">
        <v>0</v>
      </c>
      <c r="R34" s="3"/>
    </row>
    <row r="35" spans="1:18" x14ac:dyDescent="0.55000000000000004">
      <c r="A35" s="43"/>
      <c r="B35" s="18" t="s">
        <v>65</v>
      </c>
      <c r="C35" s="13">
        <v>2</v>
      </c>
      <c r="D35" s="20">
        <v>1</v>
      </c>
      <c r="E35" s="19">
        <v>1</v>
      </c>
      <c r="F35" s="9">
        <f t="shared" si="2"/>
        <v>0.5</v>
      </c>
      <c r="G35" s="20">
        <v>0</v>
      </c>
      <c r="H35" s="20">
        <v>0</v>
      </c>
      <c r="I35" s="19">
        <v>0</v>
      </c>
      <c r="J35" s="19">
        <v>0</v>
      </c>
      <c r="K35" s="19">
        <v>0</v>
      </c>
      <c r="L35" s="19">
        <v>0</v>
      </c>
      <c r="M35" s="13">
        <f t="shared" si="5"/>
        <v>0</v>
      </c>
      <c r="N35" s="19">
        <v>0</v>
      </c>
      <c r="O35" s="9">
        <v>0</v>
      </c>
      <c r="P35" s="19">
        <v>2</v>
      </c>
      <c r="Q35" s="19">
        <v>0</v>
      </c>
      <c r="R35" s="3"/>
    </row>
    <row r="36" spans="1:18" x14ac:dyDescent="0.55000000000000004">
      <c r="A36" s="43"/>
      <c r="B36" s="18" t="s">
        <v>66</v>
      </c>
      <c r="C36" s="13">
        <f t="shared" si="0"/>
        <v>0</v>
      </c>
      <c r="D36" s="20">
        <v>0</v>
      </c>
      <c r="E36" s="19">
        <v>0</v>
      </c>
      <c r="F36" s="9">
        <v>0</v>
      </c>
      <c r="G36" s="20">
        <v>0</v>
      </c>
      <c r="H36" s="20">
        <v>0</v>
      </c>
      <c r="I36" s="19">
        <v>0</v>
      </c>
      <c r="J36" s="19">
        <v>0</v>
      </c>
      <c r="K36" s="19">
        <v>0</v>
      </c>
      <c r="L36" s="19">
        <v>0</v>
      </c>
      <c r="M36" s="13">
        <f>L36+K36+J36+I36+H36+G36</f>
        <v>0</v>
      </c>
      <c r="N36" s="19">
        <v>0</v>
      </c>
      <c r="O36" s="9">
        <v>0</v>
      </c>
      <c r="P36" s="19">
        <v>0</v>
      </c>
      <c r="Q36" s="19">
        <v>0</v>
      </c>
      <c r="R36" s="3"/>
    </row>
    <row r="37" spans="1:18" x14ac:dyDescent="0.55000000000000004">
      <c r="B37" s="5" t="s">
        <v>70</v>
      </c>
      <c r="C37" s="13">
        <f>D37+E37</f>
        <v>7</v>
      </c>
      <c r="D37" s="14">
        <v>7</v>
      </c>
      <c r="E37" s="13">
        <v>0</v>
      </c>
      <c r="F37" s="9">
        <f t="shared" si="2"/>
        <v>0</v>
      </c>
      <c r="G37" s="14">
        <v>0</v>
      </c>
      <c r="H37" s="14">
        <v>1</v>
      </c>
      <c r="I37" s="13">
        <v>0</v>
      </c>
      <c r="J37" s="13">
        <v>0</v>
      </c>
      <c r="K37" s="13">
        <v>0</v>
      </c>
      <c r="L37" s="13">
        <v>0</v>
      </c>
      <c r="M37" s="13">
        <f t="shared" si="5"/>
        <v>1</v>
      </c>
      <c r="N37" s="13">
        <v>0</v>
      </c>
      <c r="O37" s="9">
        <f t="shared" si="4"/>
        <v>1</v>
      </c>
      <c r="P37" s="13">
        <v>5</v>
      </c>
      <c r="Q37" s="13">
        <v>1</v>
      </c>
    </row>
    <row r="38" spans="1:18" x14ac:dyDescent="0.55000000000000004">
      <c r="B38" s="31" t="s">
        <v>71</v>
      </c>
      <c r="C38" s="13">
        <v>1</v>
      </c>
      <c r="D38" s="14">
        <v>1</v>
      </c>
      <c r="E38" s="13">
        <v>0</v>
      </c>
      <c r="F38" s="9">
        <f t="shared" si="2"/>
        <v>0</v>
      </c>
      <c r="G38" s="14">
        <v>0</v>
      </c>
      <c r="H38" s="14">
        <v>0</v>
      </c>
      <c r="I38" s="13">
        <v>0</v>
      </c>
      <c r="J38" s="13">
        <v>0</v>
      </c>
      <c r="K38" s="13">
        <v>0</v>
      </c>
      <c r="L38" s="13">
        <v>0</v>
      </c>
      <c r="M38" s="13">
        <f t="shared" si="5"/>
        <v>0</v>
      </c>
      <c r="N38" s="13">
        <v>1</v>
      </c>
      <c r="O38" s="9">
        <f t="shared" si="4"/>
        <v>0</v>
      </c>
      <c r="P38" s="13">
        <v>0</v>
      </c>
      <c r="Q38" s="13">
        <v>0</v>
      </c>
    </row>
    <row r="39" spans="1:18" x14ac:dyDescent="0.55000000000000004">
      <c r="A39" s="25"/>
      <c r="B39" s="46" t="s">
        <v>22</v>
      </c>
      <c r="C39" s="24">
        <f>D39+E39</f>
        <v>14</v>
      </c>
      <c r="D39" s="24">
        <f>D29+D30+D33+D37</f>
        <v>11</v>
      </c>
      <c r="E39" s="24">
        <f>E29+E30+E33+E37</f>
        <v>3</v>
      </c>
      <c r="F39" s="35">
        <f t="shared" si="2"/>
        <v>0.21428571428571427</v>
      </c>
      <c r="G39" s="24">
        <f>G30+G33+G37</f>
        <v>0</v>
      </c>
      <c r="H39" s="24">
        <f t="shared" ref="H39:L39" si="9">H30+H33+H37</f>
        <v>2</v>
      </c>
      <c r="I39" s="24">
        <f t="shared" si="9"/>
        <v>0</v>
      </c>
      <c r="J39" s="24">
        <f t="shared" si="9"/>
        <v>0</v>
      </c>
      <c r="K39" s="24">
        <f t="shared" si="9"/>
        <v>0</v>
      </c>
      <c r="L39" s="24">
        <f t="shared" si="9"/>
        <v>0</v>
      </c>
      <c r="M39" s="24">
        <f t="shared" si="5"/>
        <v>2</v>
      </c>
      <c r="N39" s="24">
        <f>N30+N33+N37</f>
        <v>1</v>
      </c>
      <c r="O39" s="35">
        <f t="shared" si="4"/>
        <v>0.66666666666666663</v>
      </c>
      <c r="P39" s="24">
        <f>P30+P33+P37</f>
        <v>8</v>
      </c>
      <c r="Q39" s="24">
        <f>Q30+Q33+Q37</f>
        <v>3</v>
      </c>
      <c r="R39" s="2"/>
    </row>
    <row r="40" spans="1:18" x14ac:dyDescent="0.55000000000000004">
      <c r="B40" s="5" t="s">
        <v>72</v>
      </c>
      <c r="C40" s="13">
        <f>D40+E40</f>
        <v>8</v>
      </c>
      <c r="D40" s="14">
        <v>6</v>
      </c>
      <c r="E40" s="13">
        <v>2</v>
      </c>
      <c r="F40" s="9">
        <f t="shared" si="2"/>
        <v>0.25</v>
      </c>
      <c r="G40" s="14">
        <v>0</v>
      </c>
      <c r="H40" s="14">
        <v>0</v>
      </c>
      <c r="I40" s="13">
        <v>0</v>
      </c>
      <c r="J40" s="13">
        <v>0</v>
      </c>
      <c r="K40" s="13">
        <v>0</v>
      </c>
      <c r="L40" s="13">
        <v>0</v>
      </c>
      <c r="M40" s="13">
        <f t="shared" si="5"/>
        <v>0</v>
      </c>
      <c r="N40" s="13">
        <v>4</v>
      </c>
      <c r="O40" s="9">
        <f t="shared" si="4"/>
        <v>0</v>
      </c>
      <c r="P40" s="13">
        <v>4</v>
      </c>
      <c r="Q40" s="13">
        <v>0</v>
      </c>
    </row>
    <row r="41" spans="1:18" x14ac:dyDescent="0.55000000000000004">
      <c r="B41" s="5" t="s">
        <v>73</v>
      </c>
      <c r="C41" s="13">
        <f>D41+E41</f>
        <v>3</v>
      </c>
      <c r="D41" s="14">
        <v>1</v>
      </c>
      <c r="E41" s="13">
        <v>2</v>
      </c>
      <c r="F41" s="9">
        <f t="shared" si="2"/>
        <v>0.66666666666666663</v>
      </c>
      <c r="G41" s="14">
        <v>0</v>
      </c>
      <c r="H41" s="14">
        <v>0</v>
      </c>
      <c r="I41" s="13">
        <v>0</v>
      </c>
      <c r="J41" s="13">
        <v>0</v>
      </c>
      <c r="K41" s="13">
        <v>0</v>
      </c>
      <c r="L41" s="13">
        <v>0</v>
      </c>
      <c r="M41" s="13">
        <f t="shared" si="5"/>
        <v>0</v>
      </c>
      <c r="N41" s="13">
        <v>2</v>
      </c>
      <c r="O41" s="9">
        <f t="shared" si="4"/>
        <v>0</v>
      </c>
      <c r="P41" s="13">
        <v>0</v>
      </c>
      <c r="Q41" s="13">
        <v>1</v>
      </c>
    </row>
    <row r="42" spans="1:18" x14ac:dyDescent="0.55000000000000004">
      <c r="B42" s="5" t="s">
        <v>74</v>
      </c>
      <c r="C42" s="13">
        <f>D42+E42</f>
        <v>2</v>
      </c>
      <c r="D42" s="14">
        <v>2</v>
      </c>
      <c r="E42" s="13">
        <v>0</v>
      </c>
      <c r="F42" s="9">
        <f t="shared" si="2"/>
        <v>0</v>
      </c>
      <c r="G42" s="14">
        <v>0</v>
      </c>
      <c r="H42" s="14">
        <v>0</v>
      </c>
      <c r="I42" s="13">
        <v>1</v>
      </c>
      <c r="J42" s="13">
        <v>0</v>
      </c>
      <c r="K42" s="13">
        <v>0</v>
      </c>
      <c r="L42" s="13">
        <v>0</v>
      </c>
      <c r="M42" s="13">
        <f t="shared" si="5"/>
        <v>1</v>
      </c>
      <c r="N42" s="13">
        <v>1</v>
      </c>
      <c r="O42" s="9">
        <v>0</v>
      </c>
      <c r="P42" s="13">
        <v>0</v>
      </c>
      <c r="Q42" s="13">
        <v>0</v>
      </c>
    </row>
    <row r="43" spans="1:18" x14ac:dyDescent="0.55000000000000004">
      <c r="B43" s="5" t="s">
        <v>75</v>
      </c>
      <c r="C43" s="13">
        <f t="shared" si="0"/>
        <v>5</v>
      </c>
      <c r="D43" s="14">
        <v>3</v>
      </c>
      <c r="E43" s="13">
        <v>2</v>
      </c>
      <c r="F43" s="9">
        <f t="shared" si="2"/>
        <v>0.4</v>
      </c>
      <c r="G43" s="14">
        <v>0</v>
      </c>
      <c r="H43" s="14">
        <v>2</v>
      </c>
      <c r="I43" s="13">
        <v>0</v>
      </c>
      <c r="J43" s="13">
        <v>0</v>
      </c>
      <c r="K43" s="13">
        <v>0</v>
      </c>
      <c r="L43" s="13">
        <v>0</v>
      </c>
      <c r="M43" s="13">
        <f t="shared" si="5"/>
        <v>2</v>
      </c>
      <c r="N43" s="13">
        <v>3</v>
      </c>
      <c r="O43" s="9">
        <f t="shared" si="4"/>
        <v>0.4</v>
      </c>
      <c r="P43" s="13">
        <v>0</v>
      </c>
      <c r="Q43" s="13">
        <v>0</v>
      </c>
    </row>
    <row r="44" spans="1:18" x14ac:dyDescent="0.55000000000000004">
      <c r="B44" s="5" t="s">
        <v>76</v>
      </c>
      <c r="C44" s="13">
        <f>D44+E44</f>
        <v>54</v>
      </c>
      <c r="D44" s="14">
        <v>38</v>
      </c>
      <c r="E44" s="13">
        <v>16</v>
      </c>
      <c r="F44" s="9">
        <f t="shared" si="2"/>
        <v>0.29629629629629628</v>
      </c>
      <c r="G44" s="14">
        <v>0</v>
      </c>
      <c r="H44" s="14">
        <v>4</v>
      </c>
      <c r="I44" s="13">
        <v>1</v>
      </c>
      <c r="J44" s="13">
        <v>0</v>
      </c>
      <c r="K44" s="13">
        <v>0</v>
      </c>
      <c r="L44" s="13">
        <v>0</v>
      </c>
      <c r="M44" s="13">
        <f t="shared" si="5"/>
        <v>5</v>
      </c>
      <c r="N44" s="13">
        <v>5</v>
      </c>
      <c r="O44" s="9">
        <f t="shared" si="4"/>
        <v>0.5</v>
      </c>
      <c r="P44" s="13">
        <v>43</v>
      </c>
      <c r="Q44" s="13">
        <v>1</v>
      </c>
    </row>
    <row r="45" spans="1:18" x14ac:dyDescent="0.55000000000000004">
      <c r="B45" s="46" t="s">
        <v>46</v>
      </c>
      <c r="C45" s="24">
        <f t="shared" si="0"/>
        <v>72</v>
      </c>
      <c r="D45" s="24">
        <f>D40+D41+D42+D43+D44</f>
        <v>50</v>
      </c>
      <c r="E45" s="24">
        <f>E40+E41+E42+E43+E44</f>
        <v>22</v>
      </c>
      <c r="F45" s="35">
        <f t="shared" si="2"/>
        <v>0.30555555555555558</v>
      </c>
      <c r="G45" s="24">
        <f>G40+G41+G42+G43+G44</f>
        <v>0</v>
      </c>
      <c r="H45" s="24">
        <f t="shared" ref="H45:L45" si="10">H40+H41+H42+H43+H44</f>
        <v>6</v>
      </c>
      <c r="I45" s="24">
        <f t="shared" si="10"/>
        <v>2</v>
      </c>
      <c r="J45" s="24">
        <f t="shared" si="10"/>
        <v>0</v>
      </c>
      <c r="K45" s="24">
        <f t="shared" si="10"/>
        <v>0</v>
      </c>
      <c r="L45" s="24">
        <f t="shared" si="10"/>
        <v>0</v>
      </c>
      <c r="M45" s="24">
        <f t="shared" si="5"/>
        <v>8</v>
      </c>
      <c r="N45" s="24">
        <f>N40+N41+N42+N43+N44</f>
        <v>15</v>
      </c>
      <c r="O45" s="35">
        <f t="shared" si="4"/>
        <v>0.34782608695652173</v>
      </c>
      <c r="P45" s="24">
        <f>P40+P41+P42+P43+P44</f>
        <v>47</v>
      </c>
      <c r="Q45" s="24">
        <f>Q40+Q41+Q42+Q43+Q44</f>
        <v>2</v>
      </c>
      <c r="R45" s="2"/>
    </row>
    <row r="46" spans="1:18" x14ac:dyDescent="0.55000000000000004">
      <c r="B46" s="5" t="s">
        <v>77</v>
      </c>
      <c r="C46" s="13">
        <v>0</v>
      </c>
      <c r="D46" s="14">
        <v>0</v>
      </c>
      <c r="E46" s="13">
        <v>0</v>
      </c>
      <c r="F46" s="9">
        <v>0</v>
      </c>
      <c r="G46" s="14">
        <v>0</v>
      </c>
      <c r="H46" s="14">
        <v>0</v>
      </c>
      <c r="I46" s="13">
        <v>0</v>
      </c>
      <c r="J46" s="13">
        <v>0</v>
      </c>
      <c r="K46" s="13">
        <v>0</v>
      </c>
      <c r="L46" s="13">
        <v>0</v>
      </c>
      <c r="M46" s="13">
        <f t="shared" si="5"/>
        <v>0</v>
      </c>
      <c r="N46" s="13">
        <v>0</v>
      </c>
      <c r="O46" s="9">
        <v>0</v>
      </c>
      <c r="P46" s="13">
        <v>0</v>
      </c>
      <c r="Q46" s="13">
        <v>0</v>
      </c>
    </row>
    <row r="47" spans="1:18" x14ac:dyDescent="0.55000000000000004">
      <c r="B47" s="5" t="s">
        <v>78</v>
      </c>
      <c r="C47" s="13">
        <v>0</v>
      </c>
      <c r="D47" s="14">
        <v>0</v>
      </c>
      <c r="E47" s="13">
        <v>0</v>
      </c>
      <c r="F47" s="9">
        <v>0</v>
      </c>
      <c r="G47" s="14">
        <v>0</v>
      </c>
      <c r="H47" s="14">
        <v>0</v>
      </c>
      <c r="I47" s="13">
        <v>0</v>
      </c>
      <c r="J47" s="13">
        <v>0</v>
      </c>
      <c r="K47" s="13">
        <v>0</v>
      </c>
      <c r="L47" s="13">
        <v>0</v>
      </c>
      <c r="M47" s="13">
        <f t="shared" si="5"/>
        <v>0</v>
      </c>
      <c r="N47" s="13">
        <v>0</v>
      </c>
      <c r="O47" s="9">
        <v>0</v>
      </c>
      <c r="P47" s="13">
        <v>0</v>
      </c>
      <c r="Q47" s="13">
        <v>0</v>
      </c>
    </row>
    <row r="48" spans="1:18" x14ac:dyDescent="0.55000000000000004">
      <c r="B48" s="46" t="s">
        <v>50</v>
      </c>
      <c r="C48" s="24">
        <f t="shared" si="0"/>
        <v>0</v>
      </c>
      <c r="D48" s="24">
        <f>D46+D47</f>
        <v>0</v>
      </c>
      <c r="E48" s="24">
        <f>E46+E47</f>
        <v>0</v>
      </c>
      <c r="F48" s="35">
        <v>0</v>
      </c>
      <c r="G48" s="24">
        <f t="shared" ref="G48:L48" si="11">SUM(G46:G47)</f>
        <v>0</v>
      </c>
      <c r="H48" s="24">
        <f t="shared" si="11"/>
        <v>0</v>
      </c>
      <c r="I48" s="24">
        <f t="shared" si="11"/>
        <v>0</v>
      </c>
      <c r="J48" s="24">
        <f t="shared" si="11"/>
        <v>0</v>
      </c>
      <c r="K48" s="24">
        <f t="shared" si="11"/>
        <v>0</v>
      </c>
      <c r="L48" s="24">
        <f t="shared" si="11"/>
        <v>0</v>
      </c>
      <c r="M48" s="24">
        <f>G48+H48+I48+J48+K48+L48</f>
        <v>0</v>
      </c>
      <c r="N48" s="24">
        <f>SUM(N46:N47)</f>
        <v>0</v>
      </c>
      <c r="O48" s="35">
        <v>0</v>
      </c>
      <c r="P48" s="24">
        <f>SUM(P46:P47)</f>
        <v>0</v>
      </c>
      <c r="Q48" s="24">
        <f>SUM(Q46:Q47)</f>
        <v>0</v>
      </c>
      <c r="R48" s="2"/>
    </row>
    <row r="49" spans="1:18" x14ac:dyDescent="0.55000000000000004">
      <c r="B49" s="25" t="s">
        <v>79</v>
      </c>
      <c r="C49" s="26">
        <f t="shared" si="0"/>
        <v>86</v>
      </c>
      <c r="D49" s="26">
        <f>D39+D45+D48</f>
        <v>61</v>
      </c>
      <c r="E49" s="26">
        <f>E39+E45+E48</f>
        <v>25</v>
      </c>
      <c r="F49" s="27">
        <f t="shared" si="2"/>
        <v>0.29069767441860467</v>
      </c>
      <c r="G49" s="36">
        <f t="shared" ref="G49:L49" si="12">G39+G45+G48</f>
        <v>0</v>
      </c>
      <c r="H49" s="36">
        <f t="shared" si="12"/>
        <v>8</v>
      </c>
      <c r="I49" s="36">
        <f t="shared" si="12"/>
        <v>2</v>
      </c>
      <c r="J49" s="36">
        <f t="shared" si="12"/>
        <v>0</v>
      </c>
      <c r="K49" s="36">
        <f t="shared" si="12"/>
        <v>0</v>
      </c>
      <c r="L49" s="36">
        <f t="shared" si="12"/>
        <v>0</v>
      </c>
      <c r="M49" s="26">
        <f t="shared" si="5"/>
        <v>10</v>
      </c>
      <c r="N49" s="26">
        <f>N39+N45+N48</f>
        <v>16</v>
      </c>
      <c r="O49" s="27">
        <f t="shared" si="4"/>
        <v>0.38461538461538464</v>
      </c>
      <c r="P49" s="26">
        <f>P39+P45+P48</f>
        <v>55</v>
      </c>
      <c r="Q49" s="26">
        <f>Q39+Q45+Q48</f>
        <v>5</v>
      </c>
      <c r="R49" s="2"/>
    </row>
    <row r="50" spans="1:18" x14ac:dyDescent="0.55000000000000004">
      <c r="A50" s="25" t="s">
        <v>80</v>
      </c>
      <c r="B50" s="2"/>
      <c r="C50" s="13"/>
      <c r="D50" s="36"/>
      <c r="E50" s="26"/>
      <c r="F50" s="9"/>
      <c r="G50" s="36"/>
      <c r="H50" s="36"/>
      <c r="I50" s="26"/>
      <c r="J50" s="26"/>
      <c r="K50" s="26"/>
      <c r="L50" s="26"/>
      <c r="M50" s="13"/>
      <c r="N50" s="26"/>
      <c r="O50" s="9"/>
      <c r="P50" s="26"/>
      <c r="Q50" s="26"/>
      <c r="R50" s="2"/>
    </row>
    <row r="51" spans="1:18" x14ac:dyDescent="0.55000000000000004">
      <c r="A51" s="25"/>
      <c r="B51" s="1" t="s">
        <v>81</v>
      </c>
      <c r="C51" s="13">
        <f t="shared" ref="C51:C58" si="13">D51+E51</f>
        <v>1</v>
      </c>
      <c r="D51" s="14">
        <v>0</v>
      </c>
      <c r="E51" s="13">
        <v>1</v>
      </c>
      <c r="F51" s="9">
        <f>E51/C51</f>
        <v>1</v>
      </c>
      <c r="G51" s="14">
        <v>0</v>
      </c>
      <c r="H51" s="14">
        <v>0</v>
      </c>
      <c r="I51" s="13">
        <v>0</v>
      </c>
      <c r="J51" s="13">
        <v>0</v>
      </c>
      <c r="K51" s="13">
        <v>0</v>
      </c>
      <c r="L51" s="13">
        <v>0</v>
      </c>
      <c r="M51" s="13">
        <f>G51+H51+I51+J51+K51+L51</f>
        <v>0</v>
      </c>
      <c r="N51" s="13">
        <v>1</v>
      </c>
      <c r="O51" s="9">
        <f>M51/(M51+N51)</f>
        <v>0</v>
      </c>
      <c r="P51" s="13">
        <v>0</v>
      </c>
      <c r="Q51" s="13">
        <v>0</v>
      </c>
      <c r="R51" s="2"/>
    </row>
    <row r="52" spans="1:18" x14ac:dyDescent="0.55000000000000004">
      <c r="A52" s="25"/>
      <c r="B52" s="49" t="s">
        <v>22</v>
      </c>
      <c r="C52" s="24">
        <f t="shared" si="13"/>
        <v>1</v>
      </c>
      <c r="D52" s="48">
        <f>D51</f>
        <v>0</v>
      </c>
      <c r="E52" s="24">
        <f>E51</f>
        <v>1</v>
      </c>
      <c r="F52" s="34">
        <f>E52/C52</f>
        <v>1</v>
      </c>
      <c r="G52" s="48">
        <f t="shared" ref="G52:Q52" si="14">G51</f>
        <v>0</v>
      </c>
      <c r="H52" s="48">
        <f t="shared" si="14"/>
        <v>0</v>
      </c>
      <c r="I52" s="24">
        <f t="shared" si="14"/>
        <v>0</v>
      </c>
      <c r="J52" s="24">
        <f t="shared" si="14"/>
        <v>0</v>
      </c>
      <c r="K52" s="24">
        <f t="shared" si="14"/>
        <v>0</v>
      </c>
      <c r="L52" s="24">
        <f t="shared" si="14"/>
        <v>0</v>
      </c>
      <c r="M52" s="23">
        <f t="shared" si="14"/>
        <v>0</v>
      </c>
      <c r="N52" s="24">
        <f t="shared" si="14"/>
        <v>1</v>
      </c>
      <c r="O52" s="34">
        <f t="shared" si="14"/>
        <v>0</v>
      </c>
      <c r="P52" s="24">
        <f t="shared" si="14"/>
        <v>0</v>
      </c>
      <c r="Q52" s="24">
        <f t="shared" si="14"/>
        <v>0</v>
      </c>
      <c r="R52" s="2"/>
    </row>
    <row r="53" spans="1:18" x14ac:dyDescent="0.55000000000000004">
      <c r="B53" s="5" t="s">
        <v>82</v>
      </c>
      <c r="C53" s="13">
        <f t="shared" si="13"/>
        <v>38</v>
      </c>
      <c r="D53" s="14">
        <v>18</v>
      </c>
      <c r="E53" s="13">
        <v>20</v>
      </c>
      <c r="F53" s="9">
        <f>E53/C53</f>
        <v>0.52631578947368418</v>
      </c>
      <c r="G53" s="14">
        <v>0</v>
      </c>
      <c r="H53" s="14">
        <v>7</v>
      </c>
      <c r="I53" s="13">
        <v>1</v>
      </c>
      <c r="J53" s="13">
        <v>0</v>
      </c>
      <c r="K53" s="13">
        <v>1</v>
      </c>
      <c r="L53" s="13">
        <v>0</v>
      </c>
      <c r="M53" s="13">
        <f t="shared" si="5"/>
        <v>9</v>
      </c>
      <c r="N53" s="13">
        <v>17</v>
      </c>
      <c r="O53" s="9">
        <f t="shared" si="4"/>
        <v>0.34615384615384615</v>
      </c>
      <c r="P53" s="13">
        <v>12</v>
      </c>
      <c r="Q53" s="13">
        <v>0</v>
      </c>
    </row>
    <row r="54" spans="1:18" x14ac:dyDescent="0.55000000000000004">
      <c r="B54" s="31" t="s">
        <v>83</v>
      </c>
      <c r="C54" s="19">
        <v>16</v>
      </c>
      <c r="D54" s="20">
        <v>6</v>
      </c>
      <c r="E54" s="19">
        <v>10</v>
      </c>
      <c r="F54" s="51">
        <f>E54/C54</f>
        <v>0.625</v>
      </c>
      <c r="G54" s="20">
        <v>0</v>
      </c>
      <c r="H54" s="20">
        <v>1</v>
      </c>
      <c r="I54" s="19">
        <v>0</v>
      </c>
      <c r="J54" s="19">
        <v>0</v>
      </c>
      <c r="K54" s="19">
        <v>0</v>
      </c>
      <c r="L54" s="19">
        <v>0</v>
      </c>
      <c r="M54" s="13">
        <f>L54+K54+J54+I54+H54+G54</f>
        <v>1</v>
      </c>
      <c r="N54" s="19">
        <v>6</v>
      </c>
      <c r="O54" s="9">
        <f t="shared" si="4"/>
        <v>0.14285714285714285</v>
      </c>
      <c r="P54" s="19">
        <v>9</v>
      </c>
      <c r="Q54" s="19">
        <v>0</v>
      </c>
    </row>
    <row r="55" spans="1:18" x14ac:dyDescent="0.55000000000000004">
      <c r="B55" s="5" t="s">
        <v>84</v>
      </c>
      <c r="C55" s="13">
        <f t="shared" si="13"/>
        <v>84</v>
      </c>
      <c r="D55" s="14">
        <v>47</v>
      </c>
      <c r="E55" s="13">
        <v>37</v>
      </c>
      <c r="F55" s="9">
        <f t="shared" si="2"/>
        <v>0.44047619047619047</v>
      </c>
      <c r="G55" s="14">
        <v>0</v>
      </c>
      <c r="H55" s="14">
        <v>9</v>
      </c>
      <c r="I55" s="13">
        <v>6</v>
      </c>
      <c r="J55" s="13">
        <v>0</v>
      </c>
      <c r="K55" s="13">
        <v>1</v>
      </c>
      <c r="L55" s="13">
        <v>0</v>
      </c>
      <c r="M55" s="13">
        <f t="shared" si="5"/>
        <v>16</v>
      </c>
      <c r="N55" s="13">
        <v>36</v>
      </c>
      <c r="O55" s="9">
        <f t="shared" si="4"/>
        <v>0.30769230769230771</v>
      </c>
      <c r="P55" s="13">
        <v>27</v>
      </c>
      <c r="Q55" s="13">
        <v>5</v>
      </c>
    </row>
    <row r="56" spans="1:18" x14ac:dyDescent="0.55000000000000004">
      <c r="B56" s="30" t="s">
        <v>89</v>
      </c>
      <c r="C56" s="13">
        <f t="shared" si="13"/>
        <v>1</v>
      </c>
      <c r="D56" s="14">
        <v>0</v>
      </c>
      <c r="E56" s="13">
        <v>1</v>
      </c>
      <c r="F56" s="9">
        <f>E56/C56</f>
        <v>1</v>
      </c>
      <c r="G56" s="14">
        <v>0</v>
      </c>
      <c r="H56" s="14">
        <v>0</v>
      </c>
      <c r="I56" s="13">
        <v>0</v>
      </c>
      <c r="J56" s="13">
        <v>0</v>
      </c>
      <c r="K56" s="13">
        <v>0</v>
      </c>
      <c r="L56" s="13">
        <v>0</v>
      </c>
      <c r="M56" s="13">
        <f>G56+H56+I56+J56+K56+L56</f>
        <v>0</v>
      </c>
      <c r="N56" s="13">
        <v>1</v>
      </c>
      <c r="O56" s="9">
        <f>M56/(M56+N56)</f>
        <v>0</v>
      </c>
      <c r="P56" s="13">
        <v>0</v>
      </c>
      <c r="Q56" s="13">
        <v>0</v>
      </c>
    </row>
    <row r="57" spans="1:18" x14ac:dyDescent="0.55000000000000004">
      <c r="B57" s="5" t="s">
        <v>94</v>
      </c>
      <c r="C57" s="13">
        <f t="shared" si="13"/>
        <v>20</v>
      </c>
      <c r="D57" s="14">
        <v>11</v>
      </c>
      <c r="E57" s="13">
        <v>9</v>
      </c>
      <c r="F57" s="9">
        <f>E57/C57</f>
        <v>0.45</v>
      </c>
      <c r="G57" s="14">
        <v>0</v>
      </c>
      <c r="H57" s="14">
        <v>3</v>
      </c>
      <c r="I57" s="13">
        <v>0</v>
      </c>
      <c r="J57" s="13">
        <v>0</v>
      </c>
      <c r="K57" s="13">
        <v>0</v>
      </c>
      <c r="L57" s="13">
        <v>0</v>
      </c>
      <c r="M57" s="13">
        <f t="shared" si="5"/>
        <v>3</v>
      </c>
      <c r="N57" s="13">
        <v>4</v>
      </c>
      <c r="O57" s="9">
        <f t="shared" si="4"/>
        <v>0.42857142857142855</v>
      </c>
      <c r="P57" s="13">
        <v>13</v>
      </c>
      <c r="Q57" s="13">
        <v>0</v>
      </c>
    </row>
    <row r="58" spans="1:18" x14ac:dyDescent="0.55000000000000004">
      <c r="B58" s="5" t="s">
        <v>96</v>
      </c>
      <c r="C58" s="13">
        <f t="shared" si="13"/>
        <v>3</v>
      </c>
      <c r="D58" s="14">
        <v>1</v>
      </c>
      <c r="E58" s="13">
        <v>2</v>
      </c>
      <c r="F58" s="9">
        <f>E58/C58</f>
        <v>0.66666666666666663</v>
      </c>
      <c r="G58" s="14">
        <v>0</v>
      </c>
      <c r="H58" s="14">
        <v>1</v>
      </c>
      <c r="I58" s="13">
        <v>0</v>
      </c>
      <c r="J58" s="13">
        <v>0</v>
      </c>
      <c r="K58" s="13">
        <v>0</v>
      </c>
      <c r="L58" s="13">
        <v>0</v>
      </c>
      <c r="M58" s="13">
        <f>G58+H58+I58+J58+K58+L58</f>
        <v>1</v>
      </c>
      <c r="N58" s="13">
        <v>0</v>
      </c>
      <c r="O58" s="9">
        <f>M58/(M58+N58)</f>
        <v>1</v>
      </c>
      <c r="P58" s="13">
        <v>2</v>
      </c>
      <c r="Q58" s="13">
        <v>0</v>
      </c>
    </row>
    <row r="59" spans="1:18" x14ac:dyDescent="0.55000000000000004">
      <c r="B59" s="5" t="s">
        <v>97</v>
      </c>
      <c r="C59" s="13">
        <f t="shared" si="0"/>
        <v>20</v>
      </c>
      <c r="D59" s="14">
        <v>11</v>
      </c>
      <c r="E59" s="13">
        <v>9</v>
      </c>
      <c r="F59" s="9">
        <f t="shared" si="2"/>
        <v>0.45</v>
      </c>
      <c r="G59" s="14">
        <v>0</v>
      </c>
      <c r="H59" s="14">
        <v>2</v>
      </c>
      <c r="I59" s="13">
        <v>0</v>
      </c>
      <c r="J59" s="13">
        <v>0</v>
      </c>
      <c r="K59" s="13">
        <v>0</v>
      </c>
      <c r="L59" s="13">
        <v>0</v>
      </c>
      <c r="M59" s="13">
        <f t="shared" si="5"/>
        <v>2</v>
      </c>
      <c r="N59" s="13">
        <v>5</v>
      </c>
      <c r="O59" s="9">
        <f t="shared" si="4"/>
        <v>0.2857142857142857</v>
      </c>
      <c r="P59" s="13">
        <v>13</v>
      </c>
      <c r="Q59" s="13">
        <v>0</v>
      </c>
    </row>
    <row r="60" spans="1:18" x14ac:dyDescent="0.55000000000000004">
      <c r="B60" s="46" t="s">
        <v>46</v>
      </c>
      <c r="C60" s="24">
        <f t="shared" si="0"/>
        <v>165</v>
      </c>
      <c r="D60" s="24">
        <f>D53+D55+D57+D58+D59</f>
        <v>88</v>
      </c>
      <c r="E60" s="24">
        <f>E53+E55+E57+E58+E59</f>
        <v>77</v>
      </c>
      <c r="F60" s="34">
        <f t="shared" si="2"/>
        <v>0.46666666666666667</v>
      </c>
      <c r="G60" s="24">
        <f>G53+G55+G57+G58+G59</f>
        <v>0</v>
      </c>
      <c r="H60" s="24">
        <f>H53+H55+H57+H58+H59</f>
        <v>22</v>
      </c>
      <c r="I60" s="24">
        <f t="shared" ref="I60:L60" si="15">I53+I55+I57+I58+I59</f>
        <v>7</v>
      </c>
      <c r="J60" s="24">
        <f t="shared" si="15"/>
        <v>0</v>
      </c>
      <c r="K60" s="24">
        <f t="shared" si="15"/>
        <v>2</v>
      </c>
      <c r="L60" s="24">
        <f t="shared" si="15"/>
        <v>0</v>
      </c>
      <c r="M60" s="24">
        <f t="shared" si="5"/>
        <v>31</v>
      </c>
      <c r="N60" s="24">
        <f>N53+N55+N57+N58+N59</f>
        <v>62</v>
      </c>
      <c r="O60" s="34">
        <f t="shared" si="4"/>
        <v>0.33333333333333331</v>
      </c>
      <c r="P60" s="24">
        <f>P53+P55+P57+P58+P59</f>
        <v>67</v>
      </c>
      <c r="Q60" s="24">
        <f>Q53+Q55+Q57+Q58+Q59</f>
        <v>5</v>
      </c>
      <c r="R60" s="2"/>
    </row>
    <row r="61" spans="1:18" x14ac:dyDescent="0.55000000000000004">
      <c r="B61" s="5" t="s">
        <v>98</v>
      </c>
      <c r="C61" s="13">
        <f>D61+E61</f>
        <v>8</v>
      </c>
      <c r="D61" s="13">
        <v>2</v>
      </c>
      <c r="E61" s="13">
        <v>6</v>
      </c>
      <c r="F61" s="9">
        <f>E61/C61</f>
        <v>0.75</v>
      </c>
      <c r="G61" s="13">
        <v>0</v>
      </c>
      <c r="H61" s="13">
        <v>1</v>
      </c>
      <c r="I61" s="13">
        <v>0</v>
      </c>
      <c r="J61" s="13">
        <v>0</v>
      </c>
      <c r="K61" s="13">
        <v>0</v>
      </c>
      <c r="L61" s="13">
        <v>0</v>
      </c>
      <c r="M61" s="13">
        <f>G61+H61+I61+J61+K61+L61</f>
        <v>1</v>
      </c>
      <c r="N61" s="13">
        <v>1</v>
      </c>
      <c r="O61" s="9">
        <f>M61/(M61+N61)</f>
        <v>0.5</v>
      </c>
      <c r="P61" s="13">
        <v>5</v>
      </c>
      <c r="Q61" s="13">
        <v>1</v>
      </c>
      <c r="R61" s="2"/>
    </row>
    <row r="62" spans="1:18" x14ac:dyDescent="0.55000000000000004">
      <c r="B62" s="5" t="s">
        <v>103</v>
      </c>
      <c r="C62" s="13">
        <f>D62+E62</f>
        <v>3</v>
      </c>
      <c r="D62" s="13">
        <v>1</v>
      </c>
      <c r="E62" s="13">
        <v>2</v>
      </c>
      <c r="F62" s="9">
        <f>E62/C62</f>
        <v>0.66666666666666663</v>
      </c>
      <c r="G62" s="13">
        <v>0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f>G62+H62+I62+J62+K62+L62</f>
        <v>1</v>
      </c>
      <c r="N62" s="13">
        <v>1</v>
      </c>
      <c r="O62" s="9">
        <f>M62/(M62+N62)</f>
        <v>0.5</v>
      </c>
      <c r="P62" s="13">
        <v>0</v>
      </c>
      <c r="Q62" s="13">
        <v>1</v>
      </c>
      <c r="R62" s="2"/>
    </row>
    <row r="63" spans="1:18" x14ac:dyDescent="0.55000000000000004">
      <c r="B63" s="5" t="s">
        <v>311</v>
      </c>
      <c r="C63" s="13">
        <f>D63+E63</f>
        <v>0</v>
      </c>
      <c r="D63" s="14">
        <v>0</v>
      </c>
      <c r="E63" s="13">
        <v>0</v>
      </c>
      <c r="F63" s="9">
        <v>0</v>
      </c>
      <c r="G63" s="14">
        <v>0</v>
      </c>
      <c r="H63" s="14">
        <v>0</v>
      </c>
      <c r="I63" s="13">
        <v>0</v>
      </c>
      <c r="J63" s="13">
        <v>0</v>
      </c>
      <c r="K63" s="13">
        <v>0</v>
      </c>
      <c r="L63" s="13">
        <v>0</v>
      </c>
      <c r="M63" s="13">
        <f t="shared" si="5"/>
        <v>0</v>
      </c>
      <c r="N63" s="13">
        <v>0</v>
      </c>
      <c r="O63" s="9">
        <v>0</v>
      </c>
      <c r="P63" s="13">
        <v>0</v>
      </c>
      <c r="Q63" s="13">
        <v>0</v>
      </c>
    </row>
    <row r="64" spans="1:18" x14ac:dyDescent="0.55000000000000004">
      <c r="B64" s="5" t="s">
        <v>100</v>
      </c>
      <c r="C64" s="13">
        <v>1</v>
      </c>
      <c r="D64" s="14">
        <v>0</v>
      </c>
      <c r="E64" s="13">
        <v>1</v>
      </c>
      <c r="F64" s="9">
        <f t="shared" si="2"/>
        <v>1</v>
      </c>
      <c r="G64" s="14">
        <v>0</v>
      </c>
      <c r="H64" s="14">
        <v>0</v>
      </c>
      <c r="I64" s="13">
        <v>0</v>
      </c>
      <c r="J64" s="13">
        <v>0</v>
      </c>
      <c r="K64" s="13">
        <v>0</v>
      </c>
      <c r="L64" s="13">
        <v>0</v>
      </c>
      <c r="M64" s="13">
        <f t="shared" si="5"/>
        <v>0</v>
      </c>
      <c r="N64" s="13">
        <v>1</v>
      </c>
      <c r="O64" s="9">
        <f t="shared" si="4"/>
        <v>0</v>
      </c>
      <c r="P64" s="13">
        <v>0</v>
      </c>
      <c r="Q64" s="13">
        <v>0</v>
      </c>
    </row>
    <row r="65" spans="1:18" x14ac:dyDescent="0.55000000000000004">
      <c r="B65" s="46" t="s">
        <v>50</v>
      </c>
      <c r="C65" s="24">
        <f t="shared" si="0"/>
        <v>12</v>
      </c>
      <c r="D65" s="24">
        <f>D63+D62+D61+D64</f>
        <v>3</v>
      </c>
      <c r="E65" s="24">
        <f>E63+E62+E61+E64</f>
        <v>9</v>
      </c>
      <c r="F65" s="35">
        <f t="shared" si="2"/>
        <v>0.75</v>
      </c>
      <c r="G65" s="24">
        <f>G61+G62+G63+G64</f>
        <v>0</v>
      </c>
      <c r="H65" s="24">
        <f t="shared" ref="H65:L65" si="16">H61+H62+H63+H64</f>
        <v>2</v>
      </c>
      <c r="I65" s="24">
        <f t="shared" si="16"/>
        <v>0</v>
      </c>
      <c r="J65" s="24">
        <f t="shared" si="16"/>
        <v>0</v>
      </c>
      <c r="K65" s="24">
        <f t="shared" si="16"/>
        <v>0</v>
      </c>
      <c r="L65" s="24">
        <f t="shared" si="16"/>
        <v>0</v>
      </c>
      <c r="M65" s="24">
        <f t="shared" si="5"/>
        <v>2</v>
      </c>
      <c r="N65" s="24">
        <f>N61+N62+N63+N64</f>
        <v>3</v>
      </c>
      <c r="O65" s="35">
        <f t="shared" si="4"/>
        <v>0.4</v>
      </c>
      <c r="P65" s="24">
        <f>P61+P62+P63+P64</f>
        <v>5</v>
      </c>
      <c r="Q65" s="24">
        <f>Q61+Q62+Q63+Q64</f>
        <v>2</v>
      </c>
      <c r="R65" s="2"/>
    </row>
    <row r="66" spans="1:18" x14ac:dyDescent="0.55000000000000004">
      <c r="B66" s="25" t="s">
        <v>104</v>
      </c>
      <c r="C66" s="26">
        <f t="shared" si="0"/>
        <v>178</v>
      </c>
      <c r="D66" s="26">
        <f>D60+D65</f>
        <v>91</v>
      </c>
      <c r="E66" s="26">
        <f>E52+E60+E65</f>
        <v>87</v>
      </c>
      <c r="F66" s="27">
        <f t="shared" si="2"/>
        <v>0.4887640449438202</v>
      </c>
      <c r="G66" s="36">
        <f t="shared" ref="G66:L66" si="17">G60+G65</f>
        <v>0</v>
      </c>
      <c r="H66" s="36">
        <f t="shared" si="17"/>
        <v>24</v>
      </c>
      <c r="I66" s="36">
        <f t="shared" si="17"/>
        <v>7</v>
      </c>
      <c r="J66" s="36">
        <f t="shared" si="17"/>
        <v>0</v>
      </c>
      <c r="K66" s="36">
        <f t="shared" si="17"/>
        <v>2</v>
      </c>
      <c r="L66" s="36">
        <f t="shared" si="17"/>
        <v>0</v>
      </c>
      <c r="M66" s="26">
        <f t="shared" si="5"/>
        <v>33</v>
      </c>
      <c r="N66" s="26">
        <f>N52+N60+N65</f>
        <v>66</v>
      </c>
      <c r="O66" s="27">
        <f t="shared" si="4"/>
        <v>0.33333333333333331</v>
      </c>
      <c r="P66" s="26">
        <f>P60+P65</f>
        <v>72</v>
      </c>
      <c r="Q66" s="26">
        <f>Q60+Q65</f>
        <v>7</v>
      </c>
      <c r="R66" s="2"/>
    </row>
    <row r="67" spans="1:18" x14ac:dyDescent="0.55000000000000004">
      <c r="A67" s="25" t="s">
        <v>105</v>
      </c>
      <c r="B67" s="2"/>
      <c r="C67" s="13"/>
      <c r="D67" s="36"/>
      <c r="E67" s="26"/>
      <c r="F67" s="9"/>
      <c r="G67" s="36"/>
      <c r="H67" s="36"/>
      <c r="I67" s="26"/>
      <c r="J67" s="26"/>
      <c r="K67" s="26"/>
      <c r="L67" s="26"/>
      <c r="M67" s="13"/>
      <c r="N67" s="26"/>
      <c r="O67" s="9"/>
      <c r="P67" s="26"/>
      <c r="Q67" s="26"/>
      <c r="R67" s="2"/>
    </row>
    <row r="68" spans="1:18" x14ac:dyDescent="0.55000000000000004">
      <c r="A68" s="25"/>
      <c r="B68" s="17" t="s">
        <v>108</v>
      </c>
      <c r="C68" s="13">
        <f>D68+E68</f>
        <v>4</v>
      </c>
      <c r="D68" s="13">
        <v>1</v>
      </c>
      <c r="E68" s="13">
        <v>3</v>
      </c>
      <c r="F68" s="9">
        <f t="shared" ref="F68:F74" si="18">E68/C68</f>
        <v>0.75</v>
      </c>
      <c r="G68" s="13">
        <v>0</v>
      </c>
      <c r="H68" s="13">
        <v>1</v>
      </c>
      <c r="I68" s="13">
        <v>1</v>
      </c>
      <c r="J68" s="13">
        <v>0</v>
      </c>
      <c r="K68" s="13">
        <v>0</v>
      </c>
      <c r="L68" s="13">
        <v>0</v>
      </c>
      <c r="M68" s="13">
        <f t="shared" ref="M68:M74" si="19">G68+H68+I68+J68+K68+L68</f>
        <v>2</v>
      </c>
      <c r="N68" s="13">
        <v>1</v>
      </c>
      <c r="O68" s="9">
        <f t="shared" ref="O68:O74" si="20">M68/(M68+N68)</f>
        <v>0.66666666666666663</v>
      </c>
      <c r="P68" s="13">
        <v>1</v>
      </c>
      <c r="Q68" s="13">
        <v>0</v>
      </c>
    </row>
    <row r="69" spans="1:18" x14ac:dyDescent="0.55000000000000004">
      <c r="A69" s="43"/>
      <c r="B69" s="8" t="s">
        <v>109</v>
      </c>
      <c r="C69" s="13">
        <f>D69+E69</f>
        <v>1</v>
      </c>
      <c r="D69" s="20">
        <v>0</v>
      </c>
      <c r="E69" s="19">
        <v>1</v>
      </c>
      <c r="F69" s="9">
        <f t="shared" si="18"/>
        <v>1</v>
      </c>
      <c r="G69" s="20">
        <v>0</v>
      </c>
      <c r="H69" s="20">
        <v>0</v>
      </c>
      <c r="I69" s="19">
        <v>1</v>
      </c>
      <c r="J69" s="19">
        <v>0</v>
      </c>
      <c r="K69" s="19">
        <v>0</v>
      </c>
      <c r="L69" s="19">
        <v>0</v>
      </c>
      <c r="M69" s="13">
        <f t="shared" si="19"/>
        <v>1</v>
      </c>
      <c r="N69" s="19">
        <v>0</v>
      </c>
      <c r="O69" s="9">
        <f t="shared" si="20"/>
        <v>1</v>
      </c>
      <c r="P69" s="19">
        <v>0</v>
      </c>
      <c r="Q69" s="19">
        <v>0</v>
      </c>
      <c r="R69" s="3"/>
    </row>
    <row r="70" spans="1:18" x14ac:dyDescent="0.55000000000000004">
      <c r="A70" s="43"/>
      <c r="B70" s="37" t="s">
        <v>110</v>
      </c>
      <c r="C70" s="13">
        <v>1</v>
      </c>
      <c r="D70" s="20">
        <v>1</v>
      </c>
      <c r="E70" s="19">
        <v>0</v>
      </c>
      <c r="F70" s="9">
        <f t="shared" si="18"/>
        <v>0</v>
      </c>
      <c r="G70" s="20">
        <v>0</v>
      </c>
      <c r="H70" s="20">
        <v>0</v>
      </c>
      <c r="I70" s="19">
        <v>0</v>
      </c>
      <c r="J70" s="19">
        <v>0</v>
      </c>
      <c r="K70" s="19">
        <v>0</v>
      </c>
      <c r="L70" s="19">
        <v>0</v>
      </c>
      <c r="M70" s="13">
        <f t="shared" si="19"/>
        <v>0</v>
      </c>
      <c r="N70" s="19">
        <v>0</v>
      </c>
      <c r="O70" s="9">
        <v>0</v>
      </c>
      <c r="P70" s="19">
        <v>1</v>
      </c>
      <c r="Q70" s="19">
        <v>0</v>
      </c>
      <c r="R70" s="3"/>
    </row>
    <row r="71" spans="1:18" x14ac:dyDescent="0.55000000000000004">
      <c r="A71" s="43"/>
      <c r="B71" s="8" t="s">
        <v>111</v>
      </c>
      <c r="C71" s="13">
        <f>D71+E71</f>
        <v>0</v>
      </c>
      <c r="D71" s="20">
        <v>0</v>
      </c>
      <c r="E71" s="19">
        <v>0</v>
      </c>
      <c r="F71" s="9">
        <v>0</v>
      </c>
      <c r="G71" s="20">
        <v>0</v>
      </c>
      <c r="H71" s="20">
        <v>0</v>
      </c>
      <c r="I71" s="19">
        <v>0</v>
      </c>
      <c r="J71" s="19">
        <v>0</v>
      </c>
      <c r="K71" s="19">
        <v>0</v>
      </c>
      <c r="L71" s="19">
        <v>0</v>
      </c>
      <c r="M71" s="13">
        <f t="shared" si="19"/>
        <v>0</v>
      </c>
      <c r="N71" s="19"/>
      <c r="O71" s="9">
        <v>0</v>
      </c>
      <c r="P71" s="19">
        <v>0</v>
      </c>
      <c r="Q71" s="19">
        <v>0</v>
      </c>
      <c r="R71" s="3"/>
    </row>
    <row r="72" spans="1:18" x14ac:dyDescent="0.55000000000000004">
      <c r="A72" s="43"/>
      <c r="B72" s="8" t="s">
        <v>112</v>
      </c>
      <c r="C72" s="13">
        <v>2</v>
      </c>
      <c r="D72" s="20">
        <v>0</v>
      </c>
      <c r="E72" s="19">
        <v>2</v>
      </c>
      <c r="F72" s="9">
        <f t="shared" si="18"/>
        <v>1</v>
      </c>
      <c r="G72" s="20">
        <v>0</v>
      </c>
      <c r="H72" s="20">
        <v>1</v>
      </c>
      <c r="I72" s="19">
        <v>0</v>
      </c>
      <c r="J72" s="19">
        <v>0</v>
      </c>
      <c r="K72" s="19">
        <v>0</v>
      </c>
      <c r="L72" s="19">
        <v>0</v>
      </c>
      <c r="M72" s="13">
        <f t="shared" si="19"/>
        <v>1</v>
      </c>
      <c r="N72" s="19">
        <v>1</v>
      </c>
      <c r="O72" s="9">
        <f t="shared" si="20"/>
        <v>0.5</v>
      </c>
      <c r="P72" s="19">
        <v>0</v>
      </c>
      <c r="Q72" s="19">
        <v>0</v>
      </c>
      <c r="R72" s="3"/>
    </row>
    <row r="73" spans="1:18" x14ac:dyDescent="0.55000000000000004">
      <c r="B73" s="17" t="s">
        <v>113</v>
      </c>
      <c r="C73" s="13">
        <f>D73+E73</f>
        <v>9</v>
      </c>
      <c r="D73" s="13">
        <v>1</v>
      </c>
      <c r="E73" s="13">
        <v>8</v>
      </c>
      <c r="F73" s="9">
        <f t="shared" si="18"/>
        <v>0.88888888888888884</v>
      </c>
      <c r="G73" s="13">
        <v>0</v>
      </c>
      <c r="H73" s="13">
        <v>0</v>
      </c>
      <c r="I73" s="13">
        <v>0</v>
      </c>
      <c r="J73" s="13">
        <v>0</v>
      </c>
      <c r="K73" s="13">
        <v>2</v>
      </c>
      <c r="L73" s="13">
        <v>0</v>
      </c>
      <c r="M73" s="13">
        <f t="shared" si="19"/>
        <v>2</v>
      </c>
      <c r="N73" s="13">
        <v>7</v>
      </c>
      <c r="O73" s="9">
        <f t="shared" si="20"/>
        <v>0.22222222222222221</v>
      </c>
      <c r="P73" s="13">
        <v>0</v>
      </c>
      <c r="Q73" s="13">
        <v>0</v>
      </c>
    </row>
    <row r="74" spans="1:18" x14ac:dyDescent="0.55000000000000004">
      <c r="A74" s="43"/>
      <c r="B74" s="8" t="s">
        <v>114</v>
      </c>
      <c r="C74" s="13">
        <f t="shared" ref="C74:C88" si="21">D74+E74</f>
        <v>6</v>
      </c>
      <c r="D74" s="20">
        <v>0</v>
      </c>
      <c r="E74" s="19">
        <v>6</v>
      </c>
      <c r="F74" s="9">
        <f t="shared" si="18"/>
        <v>1</v>
      </c>
      <c r="G74" s="20">
        <v>0</v>
      </c>
      <c r="H74" s="20">
        <v>0</v>
      </c>
      <c r="I74" s="19">
        <v>0</v>
      </c>
      <c r="J74" s="19">
        <v>0</v>
      </c>
      <c r="K74" s="19">
        <v>0</v>
      </c>
      <c r="L74" s="19">
        <v>0</v>
      </c>
      <c r="M74" s="13">
        <f t="shared" si="19"/>
        <v>0</v>
      </c>
      <c r="N74" s="19">
        <v>6</v>
      </c>
      <c r="O74" s="9">
        <f t="shared" si="20"/>
        <v>0</v>
      </c>
      <c r="P74" s="19">
        <v>0</v>
      </c>
      <c r="Q74" s="19">
        <v>0</v>
      </c>
      <c r="R74" s="3"/>
    </row>
    <row r="75" spans="1:18" x14ac:dyDescent="0.55000000000000004">
      <c r="A75" s="43"/>
      <c r="B75" s="8" t="s">
        <v>300</v>
      </c>
      <c r="C75" s="13">
        <f t="shared" si="21"/>
        <v>0</v>
      </c>
      <c r="D75" s="20">
        <v>0</v>
      </c>
      <c r="E75" s="19">
        <v>0</v>
      </c>
      <c r="F75" s="9">
        <v>0</v>
      </c>
      <c r="G75" s="20">
        <v>0</v>
      </c>
      <c r="H75" s="20">
        <v>0</v>
      </c>
      <c r="I75" s="19">
        <v>0</v>
      </c>
      <c r="J75" s="19">
        <v>0</v>
      </c>
      <c r="K75" s="19">
        <v>0</v>
      </c>
      <c r="L75" s="19">
        <v>0</v>
      </c>
      <c r="M75" s="13">
        <v>0</v>
      </c>
      <c r="N75" s="19">
        <v>0</v>
      </c>
      <c r="O75" s="9">
        <v>0</v>
      </c>
      <c r="P75" s="19">
        <v>0</v>
      </c>
      <c r="Q75" s="19">
        <v>0</v>
      </c>
      <c r="R75" s="3"/>
    </row>
    <row r="76" spans="1:18" x14ac:dyDescent="0.55000000000000004">
      <c r="A76" s="25"/>
      <c r="B76" s="46" t="s">
        <v>22</v>
      </c>
      <c r="C76" s="24">
        <f t="shared" si="21"/>
        <v>13</v>
      </c>
      <c r="D76" s="24">
        <f>D68+D73</f>
        <v>2</v>
      </c>
      <c r="E76" s="24">
        <f>E68+E73</f>
        <v>11</v>
      </c>
      <c r="F76" s="35">
        <f t="shared" ref="F76:F88" si="22">E76/C76</f>
        <v>0.84615384615384615</v>
      </c>
      <c r="G76" s="24">
        <f t="shared" ref="G76:L76" si="23">G68+G73</f>
        <v>0</v>
      </c>
      <c r="H76" s="24">
        <f t="shared" si="23"/>
        <v>1</v>
      </c>
      <c r="I76" s="24">
        <f t="shared" si="23"/>
        <v>1</v>
      </c>
      <c r="J76" s="24">
        <f t="shared" si="23"/>
        <v>0</v>
      </c>
      <c r="K76" s="24">
        <f t="shared" si="23"/>
        <v>2</v>
      </c>
      <c r="L76" s="24">
        <f t="shared" si="23"/>
        <v>0</v>
      </c>
      <c r="M76" s="24">
        <f t="shared" ref="M76:M88" si="24">G76+H76+I76+J76+K76+L76</f>
        <v>4</v>
      </c>
      <c r="N76" s="24">
        <f>N68+N73</f>
        <v>8</v>
      </c>
      <c r="O76" s="35">
        <f t="shared" ref="O76:O88" si="25">M76/(M76+N76)</f>
        <v>0.33333333333333331</v>
      </c>
      <c r="P76" s="24">
        <f>P68+P73</f>
        <v>1</v>
      </c>
      <c r="Q76" s="24">
        <f>Q68+Q73</f>
        <v>0</v>
      </c>
      <c r="R76" s="2"/>
    </row>
    <row r="77" spans="1:18" x14ac:dyDescent="0.55000000000000004">
      <c r="B77" s="17" t="s">
        <v>115</v>
      </c>
      <c r="C77" s="13">
        <f>D77+E77</f>
        <v>56</v>
      </c>
      <c r="D77" s="21">
        <v>8</v>
      </c>
      <c r="E77" s="21">
        <v>48</v>
      </c>
      <c r="F77" s="9">
        <f t="shared" si="22"/>
        <v>0.8571428571428571</v>
      </c>
      <c r="G77" s="21">
        <v>1</v>
      </c>
      <c r="H77" s="21">
        <v>3</v>
      </c>
      <c r="I77" s="21">
        <v>6</v>
      </c>
      <c r="J77" s="21">
        <v>0</v>
      </c>
      <c r="K77" s="21">
        <v>1</v>
      </c>
      <c r="L77" s="21">
        <v>1</v>
      </c>
      <c r="M77" s="13">
        <f t="shared" si="24"/>
        <v>12</v>
      </c>
      <c r="N77" s="21">
        <v>42</v>
      </c>
      <c r="O77" s="9">
        <f t="shared" si="25"/>
        <v>0.22222222222222221</v>
      </c>
      <c r="P77" s="21">
        <v>0</v>
      </c>
      <c r="Q77" s="21">
        <v>2</v>
      </c>
    </row>
    <row r="78" spans="1:18" x14ac:dyDescent="0.55000000000000004">
      <c r="A78" s="43"/>
      <c r="B78" s="8" t="s">
        <v>235</v>
      </c>
      <c r="C78" s="13">
        <v>5</v>
      </c>
      <c r="D78" s="20">
        <v>0</v>
      </c>
      <c r="E78" s="19">
        <v>5</v>
      </c>
      <c r="F78" s="9">
        <f t="shared" si="22"/>
        <v>1</v>
      </c>
      <c r="G78" s="20">
        <v>0</v>
      </c>
      <c r="H78" s="20">
        <v>0</v>
      </c>
      <c r="I78" s="19">
        <v>0</v>
      </c>
      <c r="J78" s="19">
        <v>0</v>
      </c>
      <c r="K78" s="19">
        <v>0</v>
      </c>
      <c r="L78" s="19">
        <v>1</v>
      </c>
      <c r="M78" s="13">
        <f t="shared" si="24"/>
        <v>1</v>
      </c>
      <c r="N78" s="19">
        <v>4</v>
      </c>
      <c r="O78" s="9">
        <f t="shared" si="25"/>
        <v>0.2</v>
      </c>
      <c r="P78" s="19">
        <v>0</v>
      </c>
      <c r="Q78" s="19">
        <v>0</v>
      </c>
      <c r="R78" s="3"/>
    </row>
    <row r="79" spans="1:18" x14ac:dyDescent="0.55000000000000004">
      <c r="A79" s="43"/>
      <c r="B79" s="8" t="s">
        <v>118</v>
      </c>
      <c r="C79" s="13">
        <v>25</v>
      </c>
      <c r="D79" s="20">
        <v>3</v>
      </c>
      <c r="E79" s="19">
        <v>22</v>
      </c>
      <c r="F79" s="9">
        <f t="shared" si="22"/>
        <v>0.88</v>
      </c>
      <c r="G79" s="20">
        <v>1</v>
      </c>
      <c r="H79" s="20">
        <v>0</v>
      </c>
      <c r="I79" s="19">
        <v>3</v>
      </c>
      <c r="J79" s="19">
        <v>0</v>
      </c>
      <c r="K79" s="19">
        <v>0</v>
      </c>
      <c r="L79" s="19">
        <v>0</v>
      </c>
      <c r="M79" s="13">
        <f t="shared" si="24"/>
        <v>4</v>
      </c>
      <c r="N79" s="19">
        <v>21</v>
      </c>
      <c r="O79" s="9">
        <f t="shared" si="25"/>
        <v>0.16</v>
      </c>
      <c r="P79" s="19">
        <v>0</v>
      </c>
      <c r="Q79" s="19">
        <v>0</v>
      </c>
      <c r="R79" s="3"/>
    </row>
    <row r="80" spans="1:18" x14ac:dyDescent="0.55000000000000004">
      <c r="A80" s="43"/>
      <c r="B80" s="8" t="s">
        <v>119</v>
      </c>
      <c r="C80" s="13">
        <v>25</v>
      </c>
      <c r="D80" s="20">
        <v>4</v>
      </c>
      <c r="E80" s="19">
        <v>21</v>
      </c>
      <c r="F80" s="9">
        <f t="shared" si="22"/>
        <v>0.84</v>
      </c>
      <c r="G80" s="20">
        <v>0</v>
      </c>
      <c r="H80" s="20">
        <v>3</v>
      </c>
      <c r="I80" s="19">
        <v>3</v>
      </c>
      <c r="J80" s="19">
        <v>0</v>
      </c>
      <c r="K80" s="19">
        <v>0</v>
      </c>
      <c r="L80" s="19">
        <v>0</v>
      </c>
      <c r="M80" s="13">
        <f>G80+H80+I80+J80+K80+L80</f>
        <v>6</v>
      </c>
      <c r="N80" s="19">
        <v>17</v>
      </c>
      <c r="O80" s="9">
        <f t="shared" si="25"/>
        <v>0.2608695652173913</v>
      </c>
      <c r="P80" s="19">
        <v>0</v>
      </c>
      <c r="Q80" s="19">
        <v>2</v>
      </c>
      <c r="R80" s="3"/>
    </row>
    <row r="81" spans="1:18" x14ac:dyDescent="0.55000000000000004">
      <c r="A81" s="43"/>
      <c r="B81" s="12" t="s">
        <v>121</v>
      </c>
      <c r="C81" s="13">
        <f>D81+E81</f>
        <v>9</v>
      </c>
      <c r="D81" s="20">
        <v>3</v>
      </c>
      <c r="E81" s="19">
        <v>6</v>
      </c>
      <c r="F81" s="9">
        <f t="shared" si="22"/>
        <v>0.66666666666666663</v>
      </c>
      <c r="G81" s="20">
        <v>0</v>
      </c>
      <c r="H81" s="20">
        <v>0</v>
      </c>
      <c r="I81" s="19">
        <v>0</v>
      </c>
      <c r="J81" s="19">
        <v>0</v>
      </c>
      <c r="K81" s="19">
        <v>1</v>
      </c>
      <c r="L81" s="19">
        <v>2</v>
      </c>
      <c r="M81" s="13">
        <f>G81+H81+I81+J81+K81+L81</f>
        <v>3</v>
      </c>
      <c r="N81" s="19">
        <v>5</v>
      </c>
      <c r="O81" s="9">
        <f t="shared" si="25"/>
        <v>0.375</v>
      </c>
      <c r="P81" s="19">
        <v>1</v>
      </c>
      <c r="Q81" s="19">
        <v>0</v>
      </c>
      <c r="R81" s="3"/>
    </row>
    <row r="82" spans="1:18" x14ac:dyDescent="0.55000000000000004">
      <c r="B82" s="46" t="s">
        <v>46</v>
      </c>
      <c r="C82" s="24">
        <f>D82+E82</f>
        <v>65</v>
      </c>
      <c r="D82" s="24">
        <f>D77+D81</f>
        <v>11</v>
      </c>
      <c r="E82" s="24">
        <f>E77+E81</f>
        <v>54</v>
      </c>
      <c r="F82" s="35">
        <f t="shared" si="22"/>
        <v>0.83076923076923082</v>
      </c>
      <c r="G82" s="24">
        <f t="shared" ref="G82:L82" si="26">G77+G81</f>
        <v>1</v>
      </c>
      <c r="H82" s="24">
        <f t="shared" si="26"/>
        <v>3</v>
      </c>
      <c r="I82" s="24">
        <f t="shared" si="26"/>
        <v>6</v>
      </c>
      <c r="J82" s="24">
        <f t="shared" si="26"/>
        <v>0</v>
      </c>
      <c r="K82" s="24">
        <f t="shared" si="26"/>
        <v>2</v>
      </c>
      <c r="L82" s="24">
        <f t="shared" si="26"/>
        <v>3</v>
      </c>
      <c r="M82" s="24">
        <f>G82+H82+I82+J82+K82+L82</f>
        <v>15</v>
      </c>
      <c r="N82" s="24">
        <f>N77+N81</f>
        <v>47</v>
      </c>
      <c r="O82" s="35">
        <f t="shared" si="25"/>
        <v>0.24193548387096775</v>
      </c>
      <c r="P82" s="24">
        <f>P77+P81</f>
        <v>1</v>
      </c>
      <c r="Q82" s="24">
        <f>Q77+Q81</f>
        <v>2</v>
      </c>
      <c r="R82" s="2"/>
    </row>
    <row r="83" spans="1:18" x14ac:dyDescent="0.55000000000000004">
      <c r="B83" s="5" t="s">
        <v>236</v>
      </c>
      <c r="C83" s="13">
        <f t="shared" si="21"/>
        <v>1</v>
      </c>
      <c r="D83" s="14">
        <v>0</v>
      </c>
      <c r="E83" s="13">
        <v>1</v>
      </c>
      <c r="F83" s="9">
        <f t="shared" si="22"/>
        <v>1</v>
      </c>
      <c r="G83" s="14">
        <v>0</v>
      </c>
      <c r="H83" s="14">
        <v>0</v>
      </c>
      <c r="I83" s="13">
        <v>0</v>
      </c>
      <c r="J83" s="13">
        <v>0</v>
      </c>
      <c r="K83" s="13">
        <v>0</v>
      </c>
      <c r="L83" s="13">
        <v>0</v>
      </c>
      <c r="M83" s="13">
        <f t="shared" si="24"/>
        <v>0</v>
      </c>
      <c r="N83" s="13">
        <v>1</v>
      </c>
      <c r="O83" s="9">
        <f t="shared" si="25"/>
        <v>0</v>
      </c>
      <c r="P83" s="13">
        <v>0</v>
      </c>
      <c r="Q83" s="13">
        <v>0</v>
      </c>
    </row>
    <row r="84" spans="1:18" x14ac:dyDescent="0.55000000000000004">
      <c r="B84" s="5" t="s">
        <v>124</v>
      </c>
      <c r="C84" s="13">
        <f t="shared" si="21"/>
        <v>74</v>
      </c>
      <c r="D84" s="14">
        <v>10</v>
      </c>
      <c r="E84" s="13">
        <v>64</v>
      </c>
      <c r="F84" s="9">
        <f t="shared" si="22"/>
        <v>0.86486486486486491</v>
      </c>
      <c r="G84" s="14">
        <v>0</v>
      </c>
      <c r="H84" s="14">
        <v>4</v>
      </c>
      <c r="I84" s="13">
        <v>11</v>
      </c>
      <c r="J84" s="13">
        <v>1</v>
      </c>
      <c r="K84" s="13">
        <v>3</v>
      </c>
      <c r="L84" s="13">
        <v>0</v>
      </c>
      <c r="M84" s="13">
        <f t="shared" si="24"/>
        <v>19</v>
      </c>
      <c r="N84" s="13">
        <v>50</v>
      </c>
      <c r="O84" s="9">
        <f t="shared" si="25"/>
        <v>0.27536231884057971</v>
      </c>
      <c r="P84" s="13">
        <v>0</v>
      </c>
      <c r="Q84" s="13">
        <v>5</v>
      </c>
    </row>
    <row r="85" spans="1:18" x14ac:dyDescent="0.55000000000000004">
      <c r="B85" s="5" t="s">
        <v>125</v>
      </c>
      <c r="C85" s="13">
        <f t="shared" si="21"/>
        <v>0</v>
      </c>
      <c r="D85" s="14">
        <v>0</v>
      </c>
      <c r="E85" s="13">
        <v>0</v>
      </c>
      <c r="F85" s="9">
        <v>0</v>
      </c>
      <c r="G85" s="14">
        <v>0</v>
      </c>
      <c r="H85" s="14">
        <v>0</v>
      </c>
      <c r="I85" s="13">
        <v>0</v>
      </c>
      <c r="J85" s="13">
        <v>0</v>
      </c>
      <c r="K85" s="13">
        <v>0</v>
      </c>
      <c r="L85" s="13">
        <v>0</v>
      </c>
      <c r="M85" s="13">
        <f t="shared" si="24"/>
        <v>0</v>
      </c>
      <c r="N85" s="13">
        <v>0</v>
      </c>
      <c r="O85" s="9">
        <v>0</v>
      </c>
      <c r="P85" s="13">
        <v>0</v>
      </c>
      <c r="Q85" s="13">
        <v>0</v>
      </c>
    </row>
    <row r="86" spans="1:18" x14ac:dyDescent="0.55000000000000004">
      <c r="B86" s="5" t="s">
        <v>126</v>
      </c>
      <c r="C86" s="13">
        <f t="shared" si="21"/>
        <v>16</v>
      </c>
      <c r="D86" s="14">
        <v>5</v>
      </c>
      <c r="E86" s="13">
        <v>11</v>
      </c>
      <c r="F86" s="9">
        <f t="shared" si="22"/>
        <v>0.6875</v>
      </c>
      <c r="G86" s="14">
        <v>0</v>
      </c>
      <c r="H86" s="14">
        <v>2</v>
      </c>
      <c r="I86" s="13">
        <v>2</v>
      </c>
      <c r="J86" s="13">
        <v>0</v>
      </c>
      <c r="K86" s="13">
        <v>0</v>
      </c>
      <c r="L86" s="13">
        <v>0</v>
      </c>
      <c r="M86" s="13">
        <f t="shared" si="24"/>
        <v>4</v>
      </c>
      <c r="N86" s="13">
        <v>11</v>
      </c>
      <c r="O86" s="9">
        <f t="shared" si="25"/>
        <v>0.26666666666666666</v>
      </c>
      <c r="P86" s="13">
        <v>1</v>
      </c>
      <c r="Q86" s="13">
        <v>0</v>
      </c>
    </row>
    <row r="87" spans="1:18" x14ac:dyDescent="0.55000000000000004">
      <c r="B87" s="46" t="s">
        <v>50</v>
      </c>
      <c r="C87" s="24">
        <f t="shared" si="21"/>
        <v>91</v>
      </c>
      <c r="D87" s="24">
        <f>SUM(D83:D86)</f>
        <v>15</v>
      </c>
      <c r="E87" s="24">
        <f>SUM(E83:E86)</f>
        <v>76</v>
      </c>
      <c r="F87" s="35">
        <f t="shared" si="22"/>
        <v>0.8351648351648352</v>
      </c>
      <c r="G87" s="24">
        <f>SUM(G83:G86)</f>
        <v>0</v>
      </c>
      <c r="H87" s="24">
        <f t="shared" ref="H87:L87" si="27">SUM(H83:H86)</f>
        <v>6</v>
      </c>
      <c r="I87" s="24">
        <f t="shared" si="27"/>
        <v>13</v>
      </c>
      <c r="J87" s="24">
        <f t="shared" si="27"/>
        <v>1</v>
      </c>
      <c r="K87" s="24">
        <f t="shared" si="27"/>
        <v>3</v>
      </c>
      <c r="L87" s="24">
        <f t="shared" si="27"/>
        <v>0</v>
      </c>
      <c r="M87" s="24">
        <f t="shared" si="24"/>
        <v>23</v>
      </c>
      <c r="N87" s="24">
        <f t="shared" ref="N87" si="28">SUM(N83:N86)</f>
        <v>62</v>
      </c>
      <c r="O87" s="35">
        <f t="shared" si="25"/>
        <v>0.27058823529411763</v>
      </c>
      <c r="P87" s="24">
        <f>SUM(P83:P86)</f>
        <v>1</v>
      </c>
      <c r="Q87" s="24">
        <f>SUM(Q83:Q86)</f>
        <v>5</v>
      </c>
      <c r="R87" s="2"/>
    </row>
    <row r="88" spans="1:18" x14ac:dyDescent="0.55000000000000004">
      <c r="B88" s="25" t="s">
        <v>127</v>
      </c>
      <c r="C88" s="26">
        <f t="shared" si="21"/>
        <v>169</v>
      </c>
      <c r="D88" s="26">
        <f>D76+D82+D87</f>
        <v>28</v>
      </c>
      <c r="E88" s="26">
        <f>E76+E82+E87</f>
        <v>141</v>
      </c>
      <c r="F88" s="27">
        <f t="shared" si="22"/>
        <v>0.83431952662721898</v>
      </c>
      <c r="G88" s="36">
        <f t="shared" ref="G88:L88" si="29">G76+G82+G87</f>
        <v>1</v>
      </c>
      <c r="H88" s="36">
        <f t="shared" si="29"/>
        <v>10</v>
      </c>
      <c r="I88" s="36">
        <f t="shared" si="29"/>
        <v>20</v>
      </c>
      <c r="J88" s="36">
        <f t="shared" si="29"/>
        <v>1</v>
      </c>
      <c r="K88" s="36">
        <f t="shared" si="29"/>
        <v>7</v>
      </c>
      <c r="L88" s="36">
        <f t="shared" si="29"/>
        <v>3</v>
      </c>
      <c r="M88" s="26">
        <f t="shared" si="24"/>
        <v>42</v>
      </c>
      <c r="N88" s="26">
        <f>N76+N82+N87</f>
        <v>117</v>
      </c>
      <c r="O88" s="27">
        <f t="shared" si="25"/>
        <v>0.26415094339622641</v>
      </c>
      <c r="P88" s="26">
        <f>P76+P82+P87</f>
        <v>3</v>
      </c>
      <c r="Q88" s="26">
        <f>Q76+Q82+Q87</f>
        <v>7</v>
      </c>
      <c r="R88" s="2"/>
    </row>
    <row r="89" spans="1:18" x14ac:dyDescent="0.55000000000000004">
      <c r="A89" s="25" t="s">
        <v>128</v>
      </c>
      <c r="B89" s="2"/>
      <c r="C89" s="13"/>
      <c r="D89" s="36"/>
      <c r="E89" s="26"/>
      <c r="F89" s="9"/>
      <c r="G89" s="36"/>
      <c r="H89" s="36"/>
      <c r="I89" s="26"/>
      <c r="J89" s="26"/>
      <c r="K89" s="26"/>
      <c r="L89" s="26"/>
      <c r="M89" s="13"/>
      <c r="N89" s="26"/>
      <c r="O89" s="9"/>
      <c r="P89" s="26"/>
      <c r="Q89" s="26"/>
      <c r="R89" s="2"/>
    </row>
    <row r="90" spans="1:18" x14ac:dyDescent="0.55000000000000004">
      <c r="A90" s="25"/>
      <c r="B90" s="5" t="s">
        <v>135</v>
      </c>
      <c r="C90" s="13">
        <f t="shared" ref="C90:C101" si="30">D90+E90</f>
        <v>2</v>
      </c>
      <c r="D90" s="13">
        <v>0</v>
      </c>
      <c r="E90" s="13">
        <v>2</v>
      </c>
      <c r="F90" s="9">
        <f t="shared" ref="F90:F135" si="31">E90/C90</f>
        <v>1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f t="shared" ref="M90:M135" si="32">G90+H90+I90+J90+K90+L90</f>
        <v>0</v>
      </c>
      <c r="N90" s="13">
        <v>2</v>
      </c>
      <c r="O90" s="9">
        <f t="shared" ref="O90:O126" si="33">M90/(M90+N90)</f>
        <v>0</v>
      </c>
      <c r="P90" s="13">
        <v>0</v>
      </c>
      <c r="Q90" s="13">
        <v>0</v>
      </c>
    </row>
    <row r="91" spans="1:18" x14ac:dyDescent="0.55000000000000004">
      <c r="A91" s="43"/>
      <c r="B91" s="8" t="s">
        <v>136</v>
      </c>
      <c r="C91" s="13">
        <v>2</v>
      </c>
      <c r="D91" s="20">
        <v>0</v>
      </c>
      <c r="E91" s="19">
        <v>2</v>
      </c>
      <c r="F91" s="9">
        <f t="shared" si="31"/>
        <v>1</v>
      </c>
      <c r="G91" s="20">
        <v>0</v>
      </c>
      <c r="H91" s="20">
        <v>0</v>
      </c>
      <c r="I91" s="19">
        <v>0</v>
      </c>
      <c r="J91" s="19">
        <v>0</v>
      </c>
      <c r="K91" s="19">
        <v>0</v>
      </c>
      <c r="L91" s="19">
        <v>0</v>
      </c>
      <c r="M91" s="13">
        <f t="shared" si="32"/>
        <v>0</v>
      </c>
      <c r="N91" s="19">
        <v>2</v>
      </c>
      <c r="O91" s="9">
        <f t="shared" si="33"/>
        <v>0</v>
      </c>
      <c r="P91" s="19">
        <v>0</v>
      </c>
      <c r="Q91" s="19">
        <v>0</v>
      </c>
      <c r="R91" s="3"/>
    </row>
    <row r="92" spans="1:18" x14ac:dyDescent="0.55000000000000004">
      <c r="A92" s="43"/>
      <c r="B92" s="38" t="s">
        <v>145</v>
      </c>
      <c r="C92" s="13">
        <f>D92+E92</f>
        <v>3</v>
      </c>
      <c r="D92" s="20">
        <v>1</v>
      </c>
      <c r="E92" s="19">
        <v>2</v>
      </c>
      <c r="F92" s="9">
        <f t="shared" si="31"/>
        <v>0.66666666666666663</v>
      </c>
      <c r="G92" s="14">
        <v>0</v>
      </c>
      <c r="H92" s="14">
        <v>0</v>
      </c>
      <c r="I92" s="13">
        <v>1</v>
      </c>
      <c r="J92" s="13">
        <v>0</v>
      </c>
      <c r="K92" s="13">
        <v>0</v>
      </c>
      <c r="L92" s="19">
        <v>0</v>
      </c>
      <c r="M92" s="13">
        <f t="shared" si="32"/>
        <v>1</v>
      </c>
      <c r="N92" s="13">
        <v>2</v>
      </c>
      <c r="O92" s="9">
        <f t="shared" si="33"/>
        <v>0.33333333333333331</v>
      </c>
      <c r="P92" s="13">
        <v>0</v>
      </c>
      <c r="Q92" s="13">
        <v>0</v>
      </c>
      <c r="R92" s="3"/>
    </row>
    <row r="93" spans="1:18" x14ac:dyDescent="0.55000000000000004">
      <c r="B93" s="5" t="s">
        <v>141</v>
      </c>
      <c r="C93" s="13">
        <f t="shared" si="30"/>
        <v>0</v>
      </c>
      <c r="D93" s="14">
        <v>0</v>
      </c>
      <c r="E93" s="13">
        <v>0</v>
      </c>
      <c r="F93" s="9">
        <v>0</v>
      </c>
      <c r="G93" s="14">
        <v>0</v>
      </c>
      <c r="H93" s="14">
        <v>0</v>
      </c>
      <c r="I93" s="13">
        <v>0</v>
      </c>
      <c r="J93" s="13">
        <v>0</v>
      </c>
      <c r="K93" s="13">
        <v>0</v>
      </c>
      <c r="L93" s="13">
        <v>0</v>
      </c>
      <c r="M93" s="13">
        <f t="shared" si="32"/>
        <v>0</v>
      </c>
      <c r="N93" s="13"/>
      <c r="O93" s="9">
        <v>0</v>
      </c>
      <c r="P93" s="13">
        <v>0</v>
      </c>
      <c r="Q93" s="13">
        <v>0</v>
      </c>
    </row>
    <row r="94" spans="1:18" x14ac:dyDescent="0.55000000000000004">
      <c r="B94" s="5" t="s">
        <v>142</v>
      </c>
      <c r="C94" s="13">
        <f t="shared" si="30"/>
        <v>7</v>
      </c>
      <c r="D94" s="14">
        <v>2</v>
      </c>
      <c r="E94" s="13">
        <v>5</v>
      </c>
      <c r="F94" s="9">
        <f t="shared" si="31"/>
        <v>0.7142857142857143</v>
      </c>
      <c r="G94" s="14">
        <v>0</v>
      </c>
      <c r="H94" s="14">
        <v>2</v>
      </c>
      <c r="I94" s="13">
        <v>3</v>
      </c>
      <c r="J94" s="13">
        <v>0</v>
      </c>
      <c r="K94" s="13">
        <v>0</v>
      </c>
      <c r="L94" s="13">
        <v>0</v>
      </c>
      <c r="M94" s="13">
        <f t="shared" si="32"/>
        <v>5</v>
      </c>
      <c r="N94" s="13">
        <v>2</v>
      </c>
      <c r="O94" s="9">
        <f t="shared" si="33"/>
        <v>0.7142857142857143</v>
      </c>
      <c r="P94" s="13">
        <v>0</v>
      </c>
      <c r="Q94" s="13">
        <v>0</v>
      </c>
    </row>
    <row r="95" spans="1:18" x14ac:dyDescent="0.55000000000000004">
      <c r="A95" s="25"/>
      <c r="B95" s="46" t="s">
        <v>22</v>
      </c>
      <c r="C95" s="24">
        <f>D95+E95</f>
        <v>12</v>
      </c>
      <c r="D95" s="24">
        <f>D90+D93+D94+D92</f>
        <v>3</v>
      </c>
      <c r="E95" s="24">
        <f>E90+E93+E94+E92</f>
        <v>9</v>
      </c>
      <c r="F95" s="35">
        <f t="shared" si="31"/>
        <v>0.75</v>
      </c>
      <c r="G95" s="24">
        <f>G90+G93+G94+G92</f>
        <v>0</v>
      </c>
      <c r="H95" s="24">
        <f t="shared" ref="H95:L95" si="34">H90+H93+H94+H92</f>
        <v>2</v>
      </c>
      <c r="I95" s="24">
        <f t="shared" si="34"/>
        <v>4</v>
      </c>
      <c r="J95" s="24">
        <f t="shared" si="34"/>
        <v>0</v>
      </c>
      <c r="K95" s="24">
        <f t="shared" si="34"/>
        <v>0</v>
      </c>
      <c r="L95" s="24">
        <f t="shared" si="34"/>
        <v>0</v>
      </c>
      <c r="M95" s="24">
        <f>G95+H95+I95+J95+K95+L95</f>
        <v>6</v>
      </c>
      <c r="N95" s="24">
        <f>N90+N93+N94+N92</f>
        <v>6</v>
      </c>
      <c r="O95" s="35">
        <f t="shared" si="33"/>
        <v>0.5</v>
      </c>
      <c r="P95" s="24">
        <f>P90+P93+P94+P92</f>
        <v>0</v>
      </c>
      <c r="Q95" s="24">
        <f>Q90+Q93+Q94+Q92</f>
        <v>0</v>
      </c>
      <c r="R95" s="2"/>
    </row>
    <row r="96" spans="1:18" x14ac:dyDescent="0.55000000000000004">
      <c r="B96" s="5" t="s">
        <v>149</v>
      </c>
      <c r="C96" s="13">
        <f t="shared" si="30"/>
        <v>20</v>
      </c>
      <c r="D96" s="14">
        <v>5</v>
      </c>
      <c r="E96" s="13">
        <v>15</v>
      </c>
      <c r="F96" s="9">
        <f t="shared" si="31"/>
        <v>0.75</v>
      </c>
      <c r="G96" s="14">
        <v>0</v>
      </c>
      <c r="H96" s="14">
        <v>0</v>
      </c>
      <c r="I96" s="13">
        <v>1</v>
      </c>
      <c r="J96" s="13">
        <v>0</v>
      </c>
      <c r="K96" s="13">
        <v>0</v>
      </c>
      <c r="L96" s="13">
        <v>0</v>
      </c>
      <c r="M96" s="13">
        <f t="shared" si="32"/>
        <v>1</v>
      </c>
      <c r="N96" s="13">
        <v>6</v>
      </c>
      <c r="O96" s="9">
        <f t="shared" si="33"/>
        <v>0.14285714285714285</v>
      </c>
      <c r="P96" s="13">
        <v>13</v>
      </c>
      <c r="Q96" s="13">
        <v>0</v>
      </c>
    </row>
    <row r="97" spans="1:18" x14ac:dyDescent="0.55000000000000004">
      <c r="B97" s="17" t="s">
        <v>150</v>
      </c>
      <c r="C97" s="13">
        <f t="shared" si="30"/>
        <v>179</v>
      </c>
      <c r="D97" s="13">
        <v>55</v>
      </c>
      <c r="E97" s="13">
        <v>124</v>
      </c>
      <c r="F97" s="9">
        <f t="shared" si="31"/>
        <v>0.69273743016759781</v>
      </c>
      <c r="G97" s="13">
        <v>0</v>
      </c>
      <c r="H97" s="13">
        <v>17</v>
      </c>
      <c r="I97" s="13">
        <v>18</v>
      </c>
      <c r="J97" s="13">
        <v>2</v>
      </c>
      <c r="K97" s="13">
        <v>14</v>
      </c>
      <c r="L97" s="13">
        <v>6</v>
      </c>
      <c r="M97" s="13">
        <f t="shared" si="32"/>
        <v>57</v>
      </c>
      <c r="N97" s="13">
        <v>112</v>
      </c>
      <c r="O97" s="9">
        <f t="shared" si="33"/>
        <v>0.33727810650887574</v>
      </c>
      <c r="P97" s="13">
        <v>1</v>
      </c>
      <c r="Q97" s="13">
        <v>9</v>
      </c>
    </row>
    <row r="98" spans="1:18" x14ac:dyDescent="0.55000000000000004">
      <c r="A98" s="43"/>
      <c r="B98" s="8" t="s">
        <v>151</v>
      </c>
      <c r="C98" s="19">
        <f t="shared" si="30"/>
        <v>10</v>
      </c>
      <c r="D98" s="20">
        <v>3</v>
      </c>
      <c r="E98" s="19">
        <v>7</v>
      </c>
      <c r="F98" s="9">
        <f t="shared" si="31"/>
        <v>0.7</v>
      </c>
      <c r="G98" s="20">
        <v>0</v>
      </c>
      <c r="H98" s="20">
        <v>1</v>
      </c>
      <c r="I98" s="19">
        <v>3</v>
      </c>
      <c r="J98" s="19">
        <v>0</v>
      </c>
      <c r="K98" s="19">
        <v>1</v>
      </c>
      <c r="L98" s="19">
        <v>2</v>
      </c>
      <c r="M98" s="13">
        <f t="shared" si="32"/>
        <v>7</v>
      </c>
      <c r="N98" s="19">
        <v>3</v>
      </c>
      <c r="O98" s="9">
        <f t="shared" si="33"/>
        <v>0.7</v>
      </c>
      <c r="P98" s="19">
        <v>0</v>
      </c>
      <c r="Q98" s="19">
        <v>0</v>
      </c>
      <c r="R98" s="3"/>
    </row>
    <row r="99" spans="1:18" x14ac:dyDescent="0.55000000000000004">
      <c r="A99" s="43"/>
      <c r="B99" s="8" t="s">
        <v>152</v>
      </c>
      <c r="C99" s="19">
        <f t="shared" si="30"/>
        <v>24</v>
      </c>
      <c r="D99" s="20">
        <v>9</v>
      </c>
      <c r="E99" s="19">
        <v>15</v>
      </c>
      <c r="F99" s="9">
        <f t="shared" si="31"/>
        <v>0.625</v>
      </c>
      <c r="G99" s="20">
        <v>0</v>
      </c>
      <c r="H99" s="20">
        <v>4</v>
      </c>
      <c r="I99" s="19">
        <v>4</v>
      </c>
      <c r="J99" s="19">
        <v>0</v>
      </c>
      <c r="K99" s="19">
        <v>2</v>
      </c>
      <c r="L99" s="19">
        <v>0</v>
      </c>
      <c r="M99" s="13">
        <f t="shared" si="32"/>
        <v>10</v>
      </c>
      <c r="N99" s="19">
        <v>12</v>
      </c>
      <c r="O99" s="9">
        <f t="shared" si="33"/>
        <v>0.45454545454545453</v>
      </c>
      <c r="P99" s="19">
        <v>0</v>
      </c>
      <c r="Q99" s="19">
        <v>2</v>
      </c>
      <c r="R99" s="3"/>
    </row>
    <row r="100" spans="1:18" x14ac:dyDescent="0.55000000000000004">
      <c r="A100" s="43"/>
      <c r="B100" s="8" t="s">
        <v>268</v>
      </c>
      <c r="C100" s="19">
        <f t="shared" si="30"/>
        <v>17</v>
      </c>
      <c r="D100" s="20">
        <v>0</v>
      </c>
      <c r="E100" s="19">
        <v>17</v>
      </c>
      <c r="F100" s="9">
        <f t="shared" si="31"/>
        <v>1</v>
      </c>
      <c r="G100" s="20">
        <v>0</v>
      </c>
      <c r="H100" s="20">
        <v>0</v>
      </c>
      <c r="I100" s="19">
        <v>2</v>
      </c>
      <c r="J100" s="19">
        <v>1</v>
      </c>
      <c r="K100" s="19">
        <v>4</v>
      </c>
      <c r="L100" s="19">
        <v>1</v>
      </c>
      <c r="M100" s="13">
        <f t="shared" si="32"/>
        <v>8</v>
      </c>
      <c r="N100" s="19">
        <v>7</v>
      </c>
      <c r="O100" s="9">
        <f t="shared" si="33"/>
        <v>0.53333333333333333</v>
      </c>
      <c r="P100" s="19">
        <v>1</v>
      </c>
      <c r="Q100" s="19">
        <v>1</v>
      </c>
      <c r="R100" s="3"/>
    </row>
    <row r="101" spans="1:18" x14ac:dyDescent="0.55000000000000004">
      <c r="A101" s="43"/>
      <c r="B101" s="8" t="s">
        <v>269</v>
      </c>
      <c r="C101" s="19">
        <f t="shared" si="30"/>
        <v>3</v>
      </c>
      <c r="D101" s="20">
        <v>0</v>
      </c>
      <c r="E101" s="19">
        <v>3</v>
      </c>
      <c r="F101" s="9">
        <f t="shared" si="31"/>
        <v>1</v>
      </c>
      <c r="G101" s="20">
        <v>0</v>
      </c>
      <c r="H101" s="20">
        <v>1</v>
      </c>
      <c r="I101" s="19">
        <v>0</v>
      </c>
      <c r="J101" s="19">
        <v>0</v>
      </c>
      <c r="K101" s="19">
        <v>0</v>
      </c>
      <c r="L101" s="19">
        <v>0</v>
      </c>
      <c r="M101" s="13">
        <f t="shared" si="32"/>
        <v>1</v>
      </c>
      <c r="N101" s="19">
        <v>2</v>
      </c>
      <c r="O101" s="9">
        <f t="shared" si="33"/>
        <v>0.33333333333333331</v>
      </c>
      <c r="P101" s="19">
        <v>0</v>
      </c>
      <c r="Q101" s="19">
        <v>0</v>
      </c>
      <c r="R101" s="3"/>
    </row>
    <row r="102" spans="1:18" ht="28.8" x14ac:dyDescent="0.55000000000000004">
      <c r="A102" s="43"/>
      <c r="B102" s="30" t="s">
        <v>154</v>
      </c>
      <c r="C102" s="19">
        <v>23</v>
      </c>
      <c r="D102" s="20">
        <v>4</v>
      </c>
      <c r="E102" s="19">
        <v>19</v>
      </c>
      <c r="F102" s="9">
        <f t="shared" si="31"/>
        <v>0.82608695652173914</v>
      </c>
      <c r="G102" s="20">
        <v>0</v>
      </c>
      <c r="H102" s="20">
        <v>4</v>
      </c>
      <c r="I102" s="19">
        <v>1</v>
      </c>
      <c r="J102" s="19">
        <v>0</v>
      </c>
      <c r="K102" s="19">
        <v>0</v>
      </c>
      <c r="L102" s="19">
        <v>0</v>
      </c>
      <c r="M102" s="13">
        <f t="shared" si="32"/>
        <v>5</v>
      </c>
      <c r="N102" s="19">
        <v>16</v>
      </c>
      <c r="O102" s="9">
        <f t="shared" si="33"/>
        <v>0.23809523809523808</v>
      </c>
      <c r="P102" s="19">
        <v>0</v>
      </c>
      <c r="Q102" s="19">
        <v>2</v>
      </c>
      <c r="R102" s="3"/>
    </row>
    <row r="103" spans="1:18" x14ac:dyDescent="0.55000000000000004">
      <c r="A103" s="43"/>
      <c r="B103" s="8" t="s">
        <v>155</v>
      </c>
      <c r="C103" s="19">
        <f t="shared" ref="C103:C109" si="35">D103+E103</f>
        <v>21</v>
      </c>
      <c r="D103" s="20">
        <v>7</v>
      </c>
      <c r="E103" s="19">
        <v>14</v>
      </c>
      <c r="F103" s="9">
        <f t="shared" si="31"/>
        <v>0.66666666666666663</v>
      </c>
      <c r="G103" s="20">
        <v>0</v>
      </c>
      <c r="H103" s="20">
        <v>1</v>
      </c>
      <c r="I103" s="19">
        <v>0</v>
      </c>
      <c r="J103" s="19">
        <v>0</v>
      </c>
      <c r="K103" s="19">
        <v>0</v>
      </c>
      <c r="L103" s="19">
        <v>0</v>
      </c>
      <c r="M103" s="13">
        <f t="shared" si="32"/>
        <v>1</v>
      </c>
      <c r="N103" s="19">
        <v>19</v>
      </c>
      <c r="O103" s="9">
        <f t="shared" si="33"/>
        <v>0.05</v>
      </c>
      <c r="P103" s="19">
        <v>0</v>
      </c>
      <c r="Q103" s="19">
        <v>1</v>
      </c>
      <c r="R103" s="3"/>
    </row>
    <row r="104" spans="1:18" x14ac:dyDescent="0.55000000000000004">
      <c r="A104" s="43"/>
      <c r="B104" s="8" t="s">
        <v>156</v>
      </c>
      <c r="C104" s="19">
        <f t="shared" si="35"/>
        <v>32</v>
      </c>
      <c r="D104" s="20">
        <v>14</v>
      </c>
      <c r="E104" s="19">
        <v>18</v>
      </c>
      <c r="F104" s="9">
        <f t="shared" si="31"/>
        <v>0.5625</v>
      </c>
      <c r="G104" s="20">
        <v>0</v>
      </c>
      <c r="H104" s="20">
        <v>1</v>
      </c>
      <c r="I104" s="19">
        <v>0</v>
      </c>
      <c r="J104" s="19">
        <v>0</v>
      </c>
      <c r="K104" s="19">
        <v>3</v>
      </c>
      <c r="L104" s="19">
        <v>1</v>
      </c>
      <c r="M104" s="13">
        <f t="shared" si="32"/>
        <v>5</v>
      </c>
      <c r="N104" s="19">
        <v>26</v>
      </c>
      <c r="O104" s="9">
        <f t="shared" si="33"/>
        <v>0.16129032258064516</v>
      </c>
      <c r="P104" s="19">
        <v>0</v>
      </c>
      <c r="Q104" s="19">
        <v>1</v>
      </c>
      <c r="R104" s="3"/>
    </row>
    <row r="105" spans="1:18" x14ac:dyDescent="0.55000000000000004">
      <c r="A105" s="43"/>
      <c r="B105" s="8" t="s">
        <v>157</v>
      </c>
      <c r="C105" s="19">
        <f t="shared" si="35"/>
        <v>0</v>
      </c>
      <c r="D105" s="20">
        <v>0</v>
      </c>
      <c r="E105" s="19">
        <v>0</v>
      </c>
      <c r="F105" s="9">
        <v>0</v>
      </c>
      <c r="G105" s="20">
        <v>0</v>
      </c>
      <c r="H105" s="20">
        <v>0</v>
      </c>
      <c r="I105" s="19">
        <v>0</v>
      </c>
      <c r="J105" s="19">
        <v>0</v>
      </c>
      <c r="K105" s="19">
        <v>0</v>
      </c>
      <c r="L105" s="19">
        <v>0</v>
      </c>
      <c r="M105" s="13">
        <f t="shared" si="32"/>
        <v>0</v>
      </c>
      <c r="N105" s="19">
        <v>0</v>
      </c>
      <c r="O105" s="9">
        <v>0</v>
      </c>
      <c r="P105" s="19">
        <v>0</v>
      </c>
      <c r="Q105" s="19">
        <v>0</v>
      </c>
      <c r="R105" s="44"/>
    </row>
    <row r="106" spans="1:18" x14ac:dyDescent="0.55000000000000004">
      <c r="A106" s="43"/>
      <c r="B106" s="8" t="s">
        <v>158</v>
      </c>
      <c r="C106" s="19">
        <v>7</v>
      </c>
      <c r="D106" s="20">
        <v>3</v>
      </c>
      <c r="E106" s="19">
        <v>4</v>
      </c>
      <c r="F106" s="9">
        <f t="shared" si="31"/>
        <v>0.5714285714285714</v>
      </c>
      <c r="G106" s="20">
        <v>0</v>
      </c>
      <c r="H106" s="20">
        <v>0</v>
      </c>
      <c r="I106" s="19">
        <v>0</v>
      </c>
      <c r="J106" s="19">
        <v>0</v>
      </c>
      <c r="K106" s="19">
        <v>0</v>
      </c>
      <c r="L106" s="19">
        <v>0</v>
      </c>
      <c r="M106" s="13">
        <f t="shared" si="32"/>
        <v>0</v>
      </c>
      <c r="N106" s="19">
        <v>6</v>
      </c>
      <c r="O106" s="9">
        <f t="shared" si="33"/>
        <v>0</v>
      </c>
      <c r="P106" s="19">
        <v>0</v>
      </c>
      <c r="Q106" s="19">
        <v>0</v>
      </c>
      <c r="R106" s="3"/>
    </row>
    <row r="107" spans="1:18" x14ac:dyDescent="0.55000000000000004">
      <c r="A107" s="43"/>
      <c r="B107" s="8" t="s">
        <v>159</v>
      </c>
      <c r="C107" s="19">
        <v>9</v>
      </c>
      <c r="D107" s="20">
        <v>2</v>
      </c>
      <c r="E107" s="19">
        <v>7</v>
      </c>
      <c r="F107" s="9">
        <f t="shared" si="31"/>
        <v>0.77777777777777779</v>
      </c>
      <c r="G107" s="20">
        <v>0</v>
      </c>
      <c r="H107" s="20">
        <v>1</v>
      </c>
      <c r="I107" s="19">
        <v>3</v>
      </c>
      <c r="J107" s="19">
        <v>0</v>
      </c>
      <c r="K107" s="19">
        <v>3</v>
      </c>
      <c r="L107" s="19">
        <v>0</v>
      </c>
      <c r="M107" s="13">
        <f t="shared" si="32"/>
        <v>7</v>
      </c>
      <c r="N107" s="19">
        <v>2</v>
      </c>
      <c r="O107" s="9">
        <f t="shared" si="33"/>
        <v>0.77777777777777779</v>
      </c>
      <c r="P107" s="19">
        <v>0</v>
      </c>
      <c r="Q107" s="19">
        <v>0</v>
      </c>
      <c r="R107" s="3"/>
    </row>
    <row r="108" spans="1:18" x14ac:dyDescent="0.55000000000000004">
      <c r="A108" s="43"/>
      <c r="B108" s="8" t="s">
        <v>160</v>
      </c>
      <c r="C108" s="19">
        <v>33</v>
      </c>
      <c r="D108" s="20">
        <v>13</v>
      </c>
      <c r="E108" s="19">
        <v>20</v>
      </c>
      <c r="F108" s="9">
        <f t="shared" si="31"/>
        <v>0.60606060606060608</v>
      </c>
      <c r="G108" s="20">
        <v>0</v>
      </c>
      <c r="H108" s="20">
        <v>4</v>
      </c>
      <c r="I108" s="19">
        <v>5</v>
      </c>
      <c r="J108" s="19">
        <v>1</v>
      </c>
      <c r="K108" s="19">
        <v>1</v>
      </c>
      <c r="L108" s="19">
        <v>2</v>
      </c>
      <c r="M108" s="13">
        <f t="shared" si="32"/>
        <v>13</v>
      </c>
      <c r="N108" s="19">
        <v>19</v>
      </c>
      <c r="O108" s="9">
        <f t="shared" si="33"/>
        <v>0.40625</v>
      </c>
      <c r="P108" s="19">
        <v>0</v>
      </c>
      <c r="Q108" s="19">
        <v>1</v>
      </c>
      <c r="R108" s="3"/>
    </row>
    <row r="109" spans="1:18" x14ac:dyDescent="0.55000000000000004">
      <c r="B109" s="5" t="s">
        <v>161</v>
      </c>
      <c r="C109" s="13">
        <f t="shared" si="35"/>
        <v>19</v>
      </c>
      <c r="D109" s="14">
        <v>1</v>
      </c>
      <c r="E109" s="13">
        <v>18</v>
      </c>
      <c r="F109" s="9">
        <f t="shared" si="31"/>
        <v>0.94736842105263153</v>
      </c>
      <c r="G109" s="14">
        <v>0</v>
      </c>
      <c r="H109" s="14">
        <v>0</v>
      </c>
      <c r="I109" s="13">
        <v>1</v>
      </c>
      <c r="J109" s="13">
        <v>0</v>
      </c>
      <c r="K109" s="13">
        <v>1</v>
      </c>
      <c r="L109" s="13">
        <v>5</v>
      </c>
      <c r="M109" s="13">
        <f t="shared" si="32"/>
        <v>7</v>
      </c>
      <c r="N109" s="13">
        <v>10</v>
      </c>
      <c r="O109" s="9">
        <f t="shared" si="33"/>
        <v>0.41176470588235292</v>
      </c>
      <c r="P109" s="13">
        <v>2</v>
      </c>
      <c r="Q109" s="13">
        <v>0</v>
      </c>
    </row>
    <row r="110" spans="1:18" x14ac:dyDescent="0.55000000000000004">
      <c r="B110" s="5" t="s">
        <v>165</v>
      </c>
      <c r="C110" s="13">
        <f>D110+E110</f>
        <v>41</v>
      </c>
      <c r="D110" s="14">
        <v>6</v>
      </c>
      <c r="E110" s="13">
        <v>35</v>
      </c>
      <c r="F110" s="9">
        <f t="shared" si="31"/>
        <v>0.85365853658536583</v>
      </c>
      <c r="G110" s="14">
        <v>0</v>
      </c>
      <c r="H110" s="14">
        <v>1</v>
      </c>
      <c r="I110" s="13">
        <v>1</v>
      </c>
      <c r="J110" s="13">
        <v>0</v>
      </c>
      <c r="K110" s="13">
        <v>3</v>
      </c>
      <c r="L110" s="13">
        <v>0</v>
      </c>
      <c r="M110" s="13">
        <f t="shared" si="32"/>
        <v>5</v>
      </c>
      <c r="N110" s="13">
        <v>34</v>
      </c>
      <c r="O110" s="9">
        <f t="shared" si="33"/>
        <v>0.12820512820512819</v>
      </c>
      <c r="P110" s="13">
        <v>2</v>
      </c>
      <c r="Q110" s="13">
        <v>0</v>
      </c>
    </row>
    <row r="111" spans="1:18" x14ac:dyDescent="0.55000000000000004">
      <c r="B111" s="5" t="s">
        <v>171</v>
      </c>
      <c r="C111" s="13">
        <f t="shared" ref="C111:C135" si="36">D111+E111</f>
        <v>22</v>
      </c>
      <c r="D111" s="14">
        <v>4</v>
      </c>
      <c r="E111" s="13">
        <v>18</v>
      </c>
      <c r="F111" s="9">
        <f t="shared" si="31"/>
        <v>0.81818181818181823</v>
      </c>
      <c r="G111" s="14">
        <v>0</v>
      </c>
      <c r="H111" s="14">
        <v>0</v>
      </c>
      <c r="I111" s="13">
        <v>1</v>
      </c>
      <c r="J111" s="13">
        <v>0</v>
      </c>
      <c r="K111" s="13">
        <v>1</v>
      </c>
      <c r="L111" s="13">
        <v>0</v>
      </c>
      <c r="M111" s="13">
        <f t="shared" si="32"/>
        <v>2</v>
      </c>
      <c r="N111" s="13">
        <v>20</v>
      </c>
      <c r="O111" s="9">
        <f t="shared" si="33"/>
        <v>9.0909090909090912E-2</v>
      </c>
      <c r="P111" s="13">
        <v>0</v>
      </c>
      <c r="Q111" s="13">
        <v>0</v>
      </c>
    </row>
    <row r="112" spans="1:18" x14ac:dyDescent="0.55000000000000004">
      <c r="B112" s="5" t="s">
        <v>173</v>
      </c>
      <c r="C112" s="13">
        <f t="shared" si="36"/>
        <v>6</v>
      </c>
      <c r="D112" s="14">
        <v>0</v>
      </c>
      <c r="E112" s="13">
        <v>6</v>
      </c>
      <c r="F112" s="9">
        <f t="shared" si="31"/>
        <v>1</v>
      </c>
      <c r="G112" s="14">
        <v>0</v>
      </c>
      <c r="H112" s="14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f t="shared" si="32"/>
        <v>0</v>
      </c>
      <c r="N112" s="13">
        <v>5</v>
      </c>
      <c r="O112" s="9">
        <f t="shared" si="33"/>
        <v>0</v>
      </c>
      <c r="P112" s="13">
        <v>0</v>
      </c>
      <c r="Q112" s="13">
        <v>1</v>
      </c>
    </row>
    <row r="113" spans="1:18" x14ac:dyDescent="0.55000000000000004">
      <c r="B113" s="17" t="s">
        <v>174</v>
      </c>
      <c r="C113" s="13">
        <f t="shared" si="36"/>
        <v>35</v>
      </c>
      <c r="D113" s="13">
        <v>6</v>
      </c>
      <c r="E113" s="13">
        <v>29</v>
      </c>
      <c r="F113" s="9">
        <f t="shared" si="31"/>
        <v>0.82857142857142863</v>
      </c>
      <c r="G113" s="13">
        <v>1</v>
      </c>
      <c r="H113" s="13">
        <v>0</v>
      </c>
      <c r="I113" s="13">
        <v>1</v>
      </c>
      <c r="J113" s="13">
        <v>0</v>
      </c>
      <c r="K113" s="13">
        <v>1</v>
      </c>
      <c r="L113" s="13">
        <v>1</v>
      </c>
      <c r="M113" s="13">
        <f t="shared" si="32"/>
        <v>4</v>
      </c>
      <c r="N113" s="13">
        <v>28</v>
      </c>
      <c r="O113" s="9">
        <f t="shared" si="33"/>
        <v>0.125</v>
      </c>
      <c r="P113" s="13">
        <v>0</v>
      </c>
      <c r="Q113" s="13">
        <v>3</v>
      </c>
    </row>
    <row r="114" spans="1:18" x14ac:dyDescent="0.55000000000000004">
      <c r="B114" s="8" t="s">
        <v>175</v>
      </c>
      <c r="C114" s="19">
        <v>5</v>
      </c>
      <c r="D114" s="20">
        <v>2</v>
      </c>
      <c r="E114" s="19">
        <v>3</v>
      </c>
      <c r="F114" s="9">
        <f t="shared" si="31"/>
        <v>0.6</v>
      </c>
      <c r="G114" s="20">
        <v>0</v>
      </c>
      <c r="H114" s="20">
        <v>0</v>
      </c>
      <c r="I114" s="19">
        <v>0</v>
      </c>
      <c r="J114" s="19">
        <v>0</v>
      </c>
      <c r="K114" s="19">
        <v>0</v>
      </c>
      <c r="L114" s="19">
        <v>0</v>
      </c>
      <c r="M114" s="13">
        <f t="shared" si="32"/>
        <v>0</v>
      </c>
      <c r="N114" s="19">
        <v>5</v>
      </c>
      <c r="O114" s="9">
        <f t="shared" si="33"/>
        <v>0</v>
      </c>
      <c r="P114" s="19">
        <v>0</v>
      </c>
      <c r="Q114" s="19">
        <v>0</v>
      </c>
    </row>
    <row r="115" spans="1:18" x14ac:dyDescent="0.55000000000000004">
      <c r="B115" s="8" t="s">
        <v>44</v>
      </c>
      <c r="C115" s="19">
        <v>1</v>
      </c>
      <c r="D115" s="20">
        <v>1</v>
      </c>
      <c r="E115" s="19">
        <v>0</v>
      </c>
      <c r="F115" s="9">
        <f t="shared" si="31"/>
        <v>0</v>
      </c>
      <c r="G115" s="20">
        <v>0</v>
      </c>
      <c r="H115" s="20">
        <v>0</v>
      </c>
      <c r="I115" s="19">
        <v>0</v>
      </c>
      <c r="J115" s="19">
        <v>0</v>
      </c>
      <c r="K115" s="19">
        <v>0</v>
      </c>
      <c r="L115" s="19">
        <v>0</v>
      </c>
      <c r="M115" s="13">
        <f t="shared" si="32"/>
        <v>0</v>
      </c>
      <c r="N115" s="19">
        <v>0</v>
      </c>
      <c r="O115" s="9">
        <v>0</v>
      </c>
      <c r="P115" s="19">
        <v>0</v>
      </c>
      <c r="Q115" s="19">
        <v>1</v>
      </c>
    </row>
    <row r="116" spans="1:18" x14ac:dyDescent="0.55000000000000004">
      <c r="A116" s="43"/>
      <c r="B116" s="8" t="s">
        <v>295</v>
      </c>
      <c r="C116" s="19">
        <v>5</v>
      </c>
      <c r="D116" s="20">
        <v>0</v>
      </c>
      <c r="E116" s="19">
        <v>5</v>
      </c>
      <c r="F116" s="9">
        <f>E116/C116</f>
        <v>1</v>
      </c>
      <c r="G116" s="20">
        <v>0</v>
      </c>
      <c r="H116" s="20">
        <v>0</v>
      </c>
      <c r="I116" s="19">
        <v>0</v>
      </c>
      <c r="J116" s="19">
        <v>0</v>
      </c>
      <c r="K116" s="19">
        <v>1</v>
      </c>
      <c r="L116" s="19">
        <v>0</v>
      </c>
      <c r="M116" s="13">
        <f>G116+H116+I116+J116+K116+L116</f>
        <v>1</v>
      </c>
      <c r="N116" s="19">
        <v>4</v>
      </c>
      <c r="O116" s="9">
        <f>M116/(M116+N116)</f>
        <v>0.2</v>
      </c>
      <c r="P116" s="19">
        <v>0</v>
      </c>
      <c r="Q116" s="19">
        <v>0</v>
      </c>
      <c r="R116" s="44"/>
    </row>
    <row r="117" spans="1:18" x14ac:dyDescent="0.55000000000000004">
      <c r="B117" s="8" t="s">
        <v>176</v>
      </c>
      <c r="C117" s="19">
        <v>15</v>
      </c>
      <c r="D117" s="20">
        <v>1</v>
      </c>
      <c r="E117" s="19">
        <v>14</v>
      </c>
      <c r="F117" s="9">
        <f t="shared" si="31"/>
        <v>0.93333333333333335</v>
      </c>
      <c r="G117" s="20">
        <v>1</v>
      </c>
      <c r="H117" s="20">
        <v>0</v>
      </c>
      <c r="I117" s="19">
        <v>1</v>
      </c>
      <c r="J117" s="19">
        <v>0</v>
      </c>
      <c r="K117" s="19">
        <v>0</v>
      </c>
      <c r="L117" s="19">
        <v>0</v>
      </c>
      <c r="M117" s="13">
        <f t="shared" si="32"/>
        <v>2</v>
      </c>
      <c r="N117" s="19">
        <v>11</v>
      </c>
      <c r="O117" s="9">
        <f t="shared" si="33"/>
        <v>0.15384615384615385</v>
      </c>
      <c r="P117" s="19">
        <v>0</v>
      </c>
      <c r="Q117" s="19">
        <v>2</v>
      </c>
    </row>
    <row r="118" spans="1:18" x14ac:dyDescent="0.55000000000000004">
      <c r="B118" s="8" t="s">
        <v>177</v>
      </c>
      <c r="C118" s="19">
        <v>8</v>
      </c>
      <c r="D118" s="20">
        <v>2</v>
      </c>
      <c r="E118" s="19">
        <v>6</v>
      </c>
      <c r="F118" s="9">
        <f t="shared" si="31"/>
        <v>0.75</v>
      </c>
      <c r="G118" s="20">
        <v>0</v>
      </c>
      <c r="H118" s="20">
        <v>0</v>
      </c>
      <c r="I118" s="19">
        <v>0</v>
      </c>
      <c r="J118" s="19">
        <v>0</v>
      </c>
      <c r="K118" s="19">
        <v>0</v>
      </c>
      <c r="L118" s="19">
        <v>0</v>
      </c>
      <c r="M118" s="13">
        <f t="shared" si="32"/>
        <v>0</v>
      </c>
      <c r="N118" s="19">
        <v>8</v>
      </c>
      <c r="O118" s="9">
        <f t="shared" si="33"/>
        <v>0</v>
      </c>
      <c r="P118" s="19">
        <v>0</v>
      </c>
      <c r="Q118" s="19">
        <v>0</v>
      </c>
    </row>
    <row r="119" spans="1:18" x14ac:dyDescent="0.55000000000000004">
      <c r="B119" s="8" t="s">
        <v>178</v>
      </c>
      <c r="C119" s="19">
        <v>0</v>
      </c>
      <c r="D119" s="20">
        <v>0</v>
      </c>
      <c r="E119" s="19">
        <v>0</v>
      </c>
      <c r="F119" s="9">
        <v>0</v>
      </c>
      <c r="G119" s="20">
        <v>0</v>
      </c>
      <c r="H119" s="20">
        <v>0</v>
      </c>
      <c r="I119" s="19">
        <v>0</v>
      </c>
      <c r="J119" s="19">
        <v>0</v>
      </c>
      <c r="K119" s="19">
        <v>0</v>
      </c>
      <c r="L119" s="19">
        <v>0</v>
      </c>
      <c r="M119" s="13">
        <f t="shared" si="32"/>
        <v>0</v>
      </c>
      <c r="N119" s="19">
        <v>0</v>
      </c>
      <c r="O119" s="9">
        <v>0</v>
      </c>
      <c r="P119" s="19">
        <v>0</v>
      </c>
      <c r="Q119" s="19">
        <v>0</v>
      </c>
    </row>
    <row r="120" spans="1:18" x14ac:dyDescent="0.55000000000000004">
      <c r="B120" s="46" t="s">
        <v>46</v>
      </c>
      <c r="C120" s="24">
        <f>D120+E120</f>
        <v>322</v>
      </c>
      <c r="D120" s="24">
        <f>D96+D97+D109+D110+D111+D112+D113</f>
        <v>77</v>
      </c>
      <c r="E120" s="24">
        <f>E96+E97+E109+E110+E111+E112+E113</f>
        <v>245</v>
      </c>
      <c r="F120" s="35">
        <f t="shared" si="31"/>
        <v>0.76086956521739135</v>
      </c>
      <c r="G120" s="24">
        <f t="shared" ref="G120:L120" si="37">G96+G97+G109+G110+G111+G112+G113</f>
        <v>1</v>
      </c>
      <c r="H120" s="24">
        <f t="shared" si="37"/>
        <v>18</v>
      </c>
      <c r="I120" s="24">
        <f t="shared" si="37"/>
        <v>23</v>
      </c>
      <c r="J120" s="24">
        <f t="shared" si="37"/>
        <v>2</v>
      </c>
      <c r="K120" s="24">
        <f t="shared" si="37"/>
        <v>20</v>
      </c>
      <c r="L120" s="24">
        <f t="shared" si="37"/>
        <v>12</v>
      </c>
      <c r="M120" s="24">
        <f t="shared" si="32"/>
        <v>76</v>
      </c>
      <c r="N120" s="24">
        <f>N96+N97+N109+N110+N111+N112+N113</f>
        <v>215</v>
      </c>
      <c r="O120" s="35">
        <f t="shared" si="33"/>
        <v>0.2611683848797251</v>
      </c>
      <c r="P120" s="24">
        <f>P96+P97+P109+P110+P111+P112+P113</f>
        <v>18</v>
      </c>
      <c r="Q120" s="24">
        <f>Q96+Q97+Q109+Q110+Q111+Q112+Q113</f>
        <v>13</v>
      </c>
      <c r="R120" s="2"/>
    </row>
    <row r="121" spans="1:18" x14ac:dyDescent="0.55000000000000004">
      <c r="B121" s="5" t="s">
        <v>184</v>
      </c>
      <c r="C121" s="13">
        <f t="shared" si="36"/>
        <v>0</v>
      </c>
      <c r="D121" s="13">
        <v>0</v>
      </c>
      <c r="E121" s="13">
        <v>0</v>
      </c>
      <c r="F121" s="9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f t="shared" si="32"/>
        <v>0</v>
      </c>
      <c r="N121" s="13">
        <v>0</v>
      </c>
      <c r="O121" s="9">
        <v>0</v>
      </c>
      <c r="P121" s="13">
        <v>0</v>
      </c>
      <c r="Q121" s="13">
        <v>0</v>
      </c>
    </row>
    <row r="122" spans="1:18" x14ac:dyDescent="0.55000000000000004">
      <c r="A122" s="43"/>
      <c r="B122" s="8" t="s">
        <v>185</v>
      </c>
      <c r="C122" s="19">
        <f t="shared" si="36"/>
        <v>0</v>
      </c>
      <c r="D122" s="20">
        <v>0</v>
      </c>
      <c r="E122" s="19">
        <v>0</v>
      </c>
      <c r="F122" s="9">
        <v>0</v>
      </c>
      <c r="G122" s="20">
        <v>0</v>
      </c>
      <c r="H122" s="20">
        <v>0</v>
      </c>
      <c r="I122" s="19">
        <v>0</v>
      </c>
      <c r="J122" s="19">
        <v>0</v>
      </c>
      <c r="K122" s="19">
        <v>0</v>
      </c>
      <c r="L122" s="19">
        <v>0</v>
      </c>
      <c r="M122" s="13">
        <f t="shared" si="32"/>
        <v>0</v>
      </c>
      <c r="N122" s="19">
        <v>0</v>
      </c>
      <c r="O122" s="9">
        <v>0</v>
      </c>
      <c r="P122" s="19">
        <v>0</v>
      </c>
      <c r="Q122" s="19">
        <v>0</v>
      </c>
      <c r="R122" s="3"/>
    </row>
    <row r="123" spans="1:18" x14ac:dyDescent="0.55000000000000004">
      <c r="B123" s="5" t="s">
        <v>186</v>
      </c>
      <c r="C123" s="13">
        <f t="shared" si="36"/>
        <v>17</v>
      </c>
      <c r="D123" s="14">
        <v>7</v>
      </c>
      <c r="E123" s="13">
        <v>10</v>
      </c>
      <c r="F123" s="9">
        <f t="shared" si="31"/>
        <v>0.58823529411764708</v>
      </c>
      <c r="G123" s="14">
        <v>0</v>
      </c>
      <c r="H123" s="14">
        <v>2</v>
      </c>
      <c r="I123" s="13">
        <v>1</v>
      </c>
      <c r="J123" s="13">
        <v>0</v>
      </c>
      <c r="K123" s="13">
        <v>0</v>
      </c>
      <c r="L123" s="13">
        <v>0</v>
      </c>
      <c r="M123" s="13">
        <f t="shared" si="32"/>
        <v>3</v>
      </c>
      <c r="N123" s="13">
        <v>13</v>
      </c>
      <c r="O123" s="9">
        <f t="shared" si="33"/>
        <v>0.1875</v>
      </c>
      <c r="P123" s="13">
        <v>0</v>
      </c>
      <c r="Q123" s="13">
        <v>1</v>
      </c>
    </row>
    <row r="124" spans="1:18" x14ac:dyDescent="0.55000000000000004">
      <c r="B124" s="5" t="s">
        <v>187</v>
      </c>
      <c r="C124" s="13">
        <f t="shared" si="36"/>
        <v>12</v>
      </c>
      <c r="D124" s="14">
        <v>2</v>
      </c>
      <c r="E124" s="13">
        <v>10</v>
      </c>
      <c r="F124" s="9">
        <f t="shared" si="31"/>
        <v>0.83333333333333337</v>
      </c>
      <c r="G124" s="14">
        <v>0</v>
      </c>
      <c r="H124" s="14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f t="shared" si="32"/>
        <v>0</v>
      </c>
      <c r="N124" s="13">
        <v>12</v>
      </c>
      <c r="O124" s="9">
        <f t="shared" si="33"/>
        <v>0</v>
      </c>
      <c r="P124" s="13">
        <v>0</v>
      </c>
      <c r="Q124" s="13">
        <v>0</v>
      </c>
    </row>
    <row r="125" spans="1:18" x14ac:dyDescent="0.55000000000000004">
      <c r="B125" s="46" t="s">
        <v>188</v>
      </c>
      <c r="C125" s="24">
        <f t="shared" si="36"/>
        <v>29</v>
      </c>
      <c r="D125" s="24">
        <f>D121+D123+D124</f>
        <v>9</v>
      </c>
      <c r="E125" s="24">
        <f>E121+E123+E124</f>
        <v>20</v>
      </c>
      <c r="F125" s="35">
        <f t="shared" si="31"/>
        <v>0.68965517241379315</v>
      </c>
      <c r="G125" s="24">
        <f t="shared" ref="G125:N125" si="38">G121+G123+G124</f>
        <v>0</v>
      </c>
      <c r="H125" s="24">
        <f t="shared" si="38"/>
        <v>2</v>
      </c>
      <c r="I125" s="24">
        <f t="shared" si="38"/>
        <v>1</v>
      </c>
      <c r="J125" s="24">
        <f t="shared" si="38"/>
        <v>0</v>
      </c>
      <c r="K125" s="24">
        <f t="shared" si="38"/>
        <v>0</v>
      </c>
      <c r="L125" s="24">
        <f t="shared" si="38"/>
        <v>0</v>
      </c>
      <c r="M125" s="24">
        <f t="shared" si="32"/>
        <v>3</v>
      </c>
      <c r="N125" s="24">
        <f t="shared" si="38"/>
        <v>25</v>
      </c>
      <c r="O125" s="35">
        <f t="shared" si="33"/>
        <v>0.10714285714285714</v>
      </c>
      <c r="P125" s="24">
        <f>P121+P123+P124</f>
        <v>0</v>
      </c>
      <c r="Q125" s="24">
        <f>Q121+Q123+Q124</f>
        <v>1</v>
      </c>
      <c r="R125" s="2"/>
    </row>
    <row r="126" spans="1:18" x14ac:dyDescent="0.55000000000000004">
      <c r="B126" s="5" t="s">
        <v>194</v>
      </c>
      <c r="C126" s="13">
        <f t="shared" si="36"/>
        <v>14</v>
      </c>
      <c r="D126" s="14">
        <v>0</v>
      </c>
      <c r="E126" s="13">
        <v>14</v>
      </c>
      <c r="F126" s="9">
        <f t="shared" si="31"/>
        <v>1</v>
      </c>
      <c r="G126" s="14">
        <v>0</v>
      </c>
      <c r="H126" s="14">
        <v>0</v>
      </c>
      <c r="I126" s="13">
        <v>1</v>
      </c>
      <c r="J126" s="13">
        <v>0</v>
      </c>
      <c r="K126" s="13">
        <v>1</v>
      </c>
      <c r="L126" s="13">
        <v>0</v>
      </c>
      <c r="M126" s="13">
        <f t="shared" si="32"/>
        <v>2</v>
      </c>
      <c r="N126" s="13">
        <v>11</v>
      </c>
      <c r="O126" s="9">
        <f t="shared" si="33"/>
        <v>0.15384615384615385</v>
      </c>
      <c r="P126" s="13">
        <v>0</v>
      </c>
      <c r="Q126" s="13">
        <v>1</v>
      </c>
    </row>
    <row r="127" spans="1:18" x14ac:dyDescent="0.55000000000000004">
      <c r="B127" s="10" t="s">
        <v>197</v>
      </c>
      <c r="C127" s="13">
        <f t="shared" si="36"/>
        <v>0</v>
      </c>
      <c r="D127" s="14">
        <v>0</v>
      </c>
      <c r="E127" s="13">
        <v>0</v>
      </c>
      <c r="F127" s="9">
        <v>0</v>
      </c>
      <c r="G127" s="14">
        <v>0</v>
      </c>
      <c r="H127" s="14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f t="shared" si="32"/>
        <v>0</v>
      </c>
      <c r="N127" s="13">
        <v>0</v>
      </c>
      <c r="O127" s="9">
        <v>0</v>
      </c>
      <c r="P127" s="13">
        <v>0</v>
      </c>
      <c r="Q127" s="13">
        <v>0</v>
      </c>
    </row>
    <row r="128" spans="1:18" x14ac:dyDescent="0.55000000000000004">
      <c r="B128" s="1" t="s">
        <v>198</v>
      </c>
      <c r="C128" s="13">
        <f t="shared" si="36"/>
        <v>1</v>
      </c>
      <c r="D128" s="14">
        <v>0</v>
      </c>
      <c r="E128" s="13">
        <v>1</v>
      </c>
      <c r="F128" s="9">
        <f t="shared" si="31"/>
        <v>1</v>
      </c>
      <c r="G128" s="14">
        <v>0</v>
      </c>
      <c r="H128" s="14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f t="shared" si="32"/>
        <v>0</v>
      </c>
      <c r="N128" s="13">
        <v>1</v>
      </c>
      <c r="O128" s="9">
        <f t="shared" ref="O128:O135" si="39">M128/(M128+N128)</f>
        <v>0</v>
      </c>
      <c r="P128" s="13">
        <v>0</v>
      </c>
      <c r="Q128" s="13">
        <v>0</v>
      </c>
    </row>
    <row r="129" spans="1:18" x14ac:dyDescent="0.55000000000000004">
      <c r="B129" s="5" t="s">
        <v>238</v>
      </c>
      <c r="C129" s="13">
        <f t="shared" si="36"/>
        <v>27</v>
      </c>
      <c r="D129" s="14">
        <v>4</v>
      </c>
      <c r="E129" s="13">
        <v>23</v>
      </c>
      <c r="F129" s="9">
        <f t="shared" si="31"/>
        <v>0.85185185185185186</v>
      </c>
      <c r="G129" s="14">
        <v>0</v>
      </c>
      <c r="H129" s="14">
        <v>2</v>
      </c>
      <c r="I129" s="13">
        <v>4</v>
      </c>
      <c r="J129" s="13">
        <v>0</v>
      </c>
      <c r="K129" s="13">
        <v>2</v>
      </c>
      <c r="L129" s="13">
        <v>1</v>
      </c>
      <c r="M129" s="13">
        <f t="shared" si="32"/>
        <v>9</v>
      </c>
      <c r="N129" s="13">
        <v>17</v>
      </c>
      <c r="O129" s="9">
        <f t="shared" si="39"/>
        <v>0.34615384615384615</v>
      </c>
      <c r="P129" s="13">
        <v>0</v>
      </c>
      <c r="Q129" s="13">
        <v>1</v>
      </c>
      <c r="R129" s="53"/>
    </row>
    <row r="130" spans="1:18" x14ac:dyDescent="0.55000000000000004">
      <c r="B130" s="1" t="s">
        <v>204</v>
      </c>
      <c r="C130" s="13">
        <f t="shared" si="36"/>
        <v>12</v>
      </c>
      <c r="D130" s="14">
        <v>3</v>
      </c>
      <c r="E130" s="13">
        <v>9</v>
      </c>
      <c r="F130" s="9">
        <f t="shared" si="31"/>
        <v>0.75</v>
      </c>
      <c r="G130" s="14">
        <v>0</v>
      </c>
      <c r="H130" s="14">
        <v>0</v>
      </c>
      <c r="I130" s="13">
        <v>0</v>
      </c>
      <c r="J130" s="13">
        <v>1</v>
      </c>
      <c r="K130" s="13">
        <v>2</v>
      </c>
      <c r="L130" s="13">
        <v>0</v>
      </c>
      <c r="M130" s="13">
        <f t="shared" si="32"/>
        <v>3</v>
      </c>
      <c r="N130" s="13">
        <v>9</v>
      </c>
      <c r="O130" s="9">
        <f t="shared" si="39"/>
        <v>0.25</v>
      </c>
      <c r="P130" s="13">
        <v>0</v>
      </c>
      <c r="Q130" s="13">
        <v>0</v>
      </c>
    </row>
    <row r="131" spans="1:18" x14ac:dyDescent="0.55000000000000004">
      <c r="B131" s="1" t="s">
        <v>205</v>
      </c>
      <c r="C131" s="13">
        <v>13</v>
      </c>
      <c r="D131" s="14">
        <v>9</v>
      </c>
      <c r="E131" s="13">
        <v>4</v>
      </c>
      <c r="F131" s="9">
        <f t="shared" si="31"/>
        <v>0.30769230769230771</v>
      </c>
      <c r="G131" s="14">
        <v>0</v>
      </c>
      <c r="H131" s="14">
        <v>1</v>
      </c>
      <c r="I131" s="13">
        <v>3</v>
      </c>
      <c r="J131" s="13">
        <v>0</v>
      </c>
      <c r="K131" s="13">
        <v>2</v>
      </c>
      <c r="L131" s="13">
        <v>0</v>
      </c>
      <c r="M131" s="13">
        <f t="shared" si="32"/>
        <v>6</v>
      </c>
      <c r="N131" s="13">
        <v>7</v>
      </c>
      <c r="O131" s="9">
        <f t="shared" si="39"/>
        <v>0.46153846153846156</v>
      </c>
      <c r="P131" s="13">
        <v>0</v>
      </c>
      <c r="Q131" s="13">
        <v>0</v>
      </c>
    </row>
    <row r="132" spans="1:18" x14ac:dyDescent="0.55000000000000004">
      <c r="B132" s="5" t="s">
        <v>301</v>
      </c>
      <c r="C132" s="13">
        <f t="shared" si="36"/>
        <v>0</v>
      </c>
      <c r="D132" s="14">
        <v>0</v>
      </c>
      <c r="E132" s="13">
        <v>0</v>
      </c>
      <c r="F132" s="9">
        <v>0</v>
      </c>
      <c r="G132" s="14">
        <v>0</v>
      </c>
      <c r="H132" s="14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f t="shared" si="32"/>
        <v>0</v>
      </c>
      <c r="N132" s="13">
        <v>0</v>
      </c>
      <c r="O132" s="9">
        <v>0</v>
      </c>
      <c r="P132" s="13">
        <v>0</v>
      </c>
      <c r="Q132" s="13">
        <v>0</v>
      </c>
    </row>
    <row r="133" spans="1:18" x14ac:dyDescent="0.55000000000000004">
      <c r="B133" s="11" t="s">
        <v>207</v>
      </c>
      <c r="C133" s="13">
        <v>1</v>
      </c>
      <c r="D133" s="14">
        <v>0</v>
      </c>
      <c r="E133" s="13">
        <v>1</v>
      </c>
      <c r="F133" s="9">
        <f t="shared" si="31"/>
        <v>1</v>
      </c>
      <c r="G133" s="14">
        <v>0</v>
      </c>
      <c r="H133" s="14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f t="shared" si="32"/>
        <v>0</v>
      </c>
      <c r="N133" s="13">
        <v>0</v>
      </c>
      <c r="O133" s="9">
        <v>0</v>
      </c>
      <c r="P133" s="13">
        <v>0</v>
      </c>
      <c r="Q133" s="13">
        <v>1</v>
      </c>
      <c r="R133" s="44"/>
    </row>
    <row r="134" spans="1:18" x14ac:dyDescent="0.55000000000000004">
      <c r="B134" s="46" t="s">
        <v>50</v>
      </c>
      <c r="C134" s="24">
        <f t="shared" si="36"/>
        <v>68</v>
      </c>
      <c r="D134" s="24">
        <f>SUM(D126:D133)</f>
        <v>16</v>
      </c>
      <c r="E134" s="24">
        <f>SUM(E126:E133)</f>
        <v>52</v>
      </c>
      <c r="F134" s="35">
        <f t="shared" si="31"/>
        <v>0.76470588235294112</v>
      </c>
      <c r="G134" s="24">
        <f t="shared" ref="G134:L134" si="40">SUM(G126:G133)</f>
        <v>0</v>
      </c>
      <c r="H134" s="24">
        <f t="shared" si="40"/>
        <v>3</v>
      </c>
      <c r="I134" s="24">
        <f t="shared" si="40"/>
        <v>8</v>
      </c>
      <c r="J134" s="24">
        <f t="shared" si="40"/>
        <v>1</v>
      </c>
      <c r="K134" s="24">
        <f t="shared" si="40"/>
        <v>7</v>
      </c>
      <c r="L134" s="24">
        <f t="shared" si="40"/>
        <v>1</v>
      </c>
      <c r="M134" s="24">
        <f t="shared" si="32"/>
        <v>20</v>
      </c>
      <c r="N134" s="24">
        <f>SUM(N126:N133)</f>
        <v>45</v>
      </c>
      <c r="O134" s="35">
        <f t="shared" si="39"/>
        <v>0.30769230769230771</v>
      </c>
      <c r="P134" s="24">
        <f>SUM(P126:P133)</f>
        <v>0</v>
      </c>
      <c r="Q134" s="24">
        <f>SUM(Q126:Q133)</f>
        <v>3</v>
      </c>
      <c r="R134" s="2"/>
    </row>
    <row r="135" spans="1:18" x14ac:dyDescent="0.55000000000000004">
      <c r="B135" s="25" t="s">
        <v>208</v>
      </c>
      <c r="C135" s="26">
        <f t="shared" si="36"/>
        <v>431</v>
      </c>
      <c r="D135" s="26">
        <f>D95+D120+D125+D134</f>
        <v>105</v>
      </c>
      <c r="E135" s="26">
        <f>E95+E120+E125+E134</f>
        <v>326</v>
      </c>
      <c r="F135" s="27">
        <f t="shared" si="31"/>
        <v>0.75638051044083532</v>
      </c>
      <c r="G135" s="36">
        <f t="shared" ref="G135:L135" si="41">G95+G120+G125+G134</f>
        <v>1</v>
      </c>
      <c r="H135" s="36">
        <f t="shared" si="41"/>
        <v>25</v>
      </c>
      <c r="I135" s="36">
        <f t="shared" si="41"/>
        <v>36</v>
      </c>
      <c r="J135" s="36">
        <f t="shared" si="41"/>
        <v>3</v>
      </c>
      <c r="K135" s="36">
        <f t="shared" si="41"/>
        <v>27</v>
      </c>
      <c r="L135" s="36">
        <f t="shared" si="41"/>
        <v>13</v>
      </c>
      <c r="M135" s="26">
        <f t="shared" si="32"/>
        <v>105</v>
      </c>
      <c r="N135" s="26">
        <f>N95+N120+N125+N134</f>
        <v>291</v>
      </c>
      <c r="O135" s="27">
        <f t="shared" si="39"/>
        <v>0.26515151515151514</v>
      </c>
      <c r="P135" s="26">
        <f>P95+P120+P125+P134</f>
        <v>18</v>
      </c>
      <c r="Q135" s="26">
        <f>Q95+Q120+Q125+Q134</f>
        <v>17</v>
      </c>
      <c r="R135" s="2"/>
    </row>
    <row r="136" spans="1:18" x14ac:dyDescent="0.55000000000000004">
      <c r="A136" s="25" t="s">
        <v>312</v>
      </c>
      <c r="B136" s="2"/>
      <c r="C136" s="13"/>
      <c r="D136" s="36"/>
      <c r="E136" s="26"/>
      <c r="F136" s="9"/>
      <c r="G136" s="36"/>
      <c r="H136" s="36"/>
      <c r="I136" s="26"/>
      <c r="J136" s="26"/>
      <c r="K136" s="26"/>
      <c r="L136" s="26"/>
      <c r="M136" s="13"/>
      <c r="N136" s="26"/>
      <c r="O136" s="9"/>
      <c r="P136" s="26"/>
      <c r="Q136" s="26"/>
      <c r="R136" s="2"/>
    </row>
    <row r="137" spans="1:18" x14ac:dyDescent="0.55000000000000004">
      <c r="B137" s="5" t="s">
        <v>231</v>
      </c>
      <c r="C137" s="13">
        <f>D137+E137</f>
        <v>11</v>
      </c>
      <c r="D137" s="14">
        <v>3</v>
      </c>
      <c r="E137" s="13">
        <v>8</v>
      </c>
      <c r="F137" s="9">
        <f>E137/C137</f>
        <v>0.72727272727272729</v>
      </c>
      <c r="G137" s="14">
        <v>0</v>
      </c>
      <c r="H137" s="14">
        <v>1</v>
      </c>
      <c r="I137" s="13">
        <v>4</v>
      </c>
      <c r="J137" s="13">
        <v>0</v>
      </c>
      <c r="K137" s="13">
        <v>3</v>
      </c>
      <c r="L137" s="13">
        <v>0</v>
      </c>
      <c r="M137" s="13">
        <f>G137+H137+I137+J137+K137+L137</f>
        <v>8</v>
      </c>
      <c r="N137" s="13">
        <v>1</v>
      </c>
      <c r="O137" s="9">
        <f>M137/(M137+N137)</f>
        <v>0.88888888888888884</v>
      </c>
      <c r="P137" s="13">
        <v>1</v>
      </c>
      <c r="Q137" s="13">
        <v>1</v>
      </c>
    </row>
    <row r="138" spans="1:18" x14ac:dyDescent="0.55000000000000004">
      <c r="B138" s="46" t="s">
        <v>46</v>
      </c>
      <c r="C138" s="24">
        <f>D138+E138</f>
        <v>11</v>
      </c>
      <c r="D138" s="24">
        <f t="shared" ref="D138:Q139" si="42">D137</f>
        <v>3</v>
      </c>
      <c r="E138" s="24">
        <f t="shared" si="42"/>
        <v>8</v>
      </c>
      <c r="F138" s="35">
        <f>E138/C138</f>
        <v>0.72727272727272729</v>
      </c>
      <c r="G138" s="24">
        <f t="shared" si="42"/>
        <v>0</v>
      </c>
      <c r="H138" s="24">
        <f t="shared" si="42"/>
        <v>1</v>
      </c>
      <c r="I138" s="24">
        <f t="shared" si="42"/>
        <v>4</v>
      </c>
      <c r="J138" s="24">
        <f t="shared" si="42"/>
        <v>0</v>
      </c>
      <c r="K138" s="24">
        <f t="shared" si="42"/>
        <v>3</v>
      </c>
      <c r="L138" s="24">
        <f t="shared" si="42"/>
        <v>0</v>
      </c>
      <c r="M138" s="24">
        <f>G138+H138+I138+J138+K138+L138</f>
        <v>8</v>
      </c>
      <c r="N138" s="24">
        <f t="shared" si="42"/>
        <v>1</v>
      </c>
      <c r="O138" s="35">
        <f>M138/(M138+N138)</f>
        <v>0.88888888888888884</v>
      </c>
      <c r="P138" s="24">
        <f t="shared" si="42"/>
        <v>1</v>
      </c>
      <c r="Q138" s="24">
        <f t="shared" si="42"/>
        <v>1</v>
      </c>
      <c r="R138" s="2"/>
    </row>
    <row r="139" spans="1:18" x14ac:dyDescent="0.55000000000000004">
      <c r="B139" s="25" t="s">
        <v>313</v>
      </c>
      <c r="C139" s="26">
        <f>D139+E139</f>
        <v>11</v>
      </c>
      <c r="D139" s="26">
        <f t="shared" si="42"/>
        <v>3</v>
      </c>
      <c r="E139" s="26">
        <f t="shared" si="42"/>
        <v>8</v>
      </c>
      <c r="F139" s="27">
        <f>E139/C139</f>
        <v>0.72727272727272729</v>
      </c>
      <c r="G139" s="36">
        <f>G138</f>
        <v>0</v>
      </c>
      <c r="H139" s="36">
        <f t="shared" si="42"/>
        <v>1</v>
      </c>
      <c r="I139" s="36">
        <f t="shared" si="42"/>
        <v>4</v>
      </c>
      <c r="J139" s="36">
        <f t="shared" si="42"/>
        <v>0</v>
      </c>
      <c r="K139" s="36">
        <f t="shared" si="42"/>
        <v>3</v>
      </c>
      <c r="L139" s="36">
        <f t="shared" si="42"/>
        <v>0</v>
      </c>
      <c r="M139" s="26">
        <f>G139+H139+I139+J139+K139+L139</f>
        <v>8</v>
      </c>
      <c r="N139" s="26">
        <f>N138</f>
        <v>1</v>
      </c>
      <c r="O139" s="27">
        <f>M139/(M139+N139)</f>
        <v>0.88888888888888884</v>
      </c>
      <c r="P139" s="26">
        <f>P138</f>
        <v>1</v>
      </c>
      <c r="Q139" s="26">
        <f>Q138</f>
        <v>1</v>
      </c>
      <c r="R139" s="2"/>
    </row>
    <row r="140" spans="1:18" x14ac:dyDescent="0.55000000000000004">
      <c r="A140" s="25" t="s">
        <v>209</v>
      </c>
      <c r="B140" s="2"/>
      <c r="C140" s="13"/>
      <c r="D140" s="36"/>
      <c r="E140" s="26"/>
      <c r="F140" s="9"/>
      <c r="G140" s="36"/>
      <c r="H140" s="36"/>
      <c r="I140" s="26"/>
      <c r="J140" s="26"/>
      <c r="K140" s="26"/>
      <c r="L140" s="26"/>
      <c r="M140" s="13"/>
      <c r="N140" s="26"/>
      <c r="O140" s="9"/>
      <c r="P140" s="26"/>
      <c r="Q140" s="26"/>
      <c r="R140" s="2"/>
    </row>
    <row r="141" spans="1:18" x14ac:dyDescent="0.55000000000000004">
      <c r="B141" s="5" t="s">
        <v>107</v>
      </c>
      <c r="C141" s="13">
        <f>D141+E141</f>
        <v>7</v>
      </c>
      <c r="D141" s="14">
        <v>1</v>
      </c>
      <c r="E141" s="13">
        <v>6</v>
      </c>
      <c r="F141" s="9">
        <f t="shared" ref="F141:F195" si="43">E141/C141</f>
        <v>0.8571428571428571</v>
      </c>
      <c r="G141" s="14">
        <v>0</v>
      </c>
      <c r="H141" s="14">
        <v>1</v>
      </c>
      <c r="I141" s="13">
        <v>0</v>
      </c>
      <c r="J141" s="13">
        <v>0</v>
      </c>
      <c r="K141" s="13">
        <v>1</v>
      </c>
      <c r="L141" s="13">
        <v>0</v>
      </c>
      <c r="M141" s="13">
        <f t="shared" ref="M141:M183" si="44">G141+H141+I141+J141+K141+L141</f>
        <v>2</v>
      </c>
      <c r="N141" s="13">
        <v>4</v>
      </c>
      <c r="O141" s="9">
        <f t="shared" ref="O141:O195" si="45">M141/(M141+N141)</f>
        <v>0.33333333333333331</v>
      </c>
      <c r="P141" s="13">
        <v>1</v>
      </c>
      <c r="Q141" s="13">
        <v>0</v>
      </c>
    </row>
    <row r="142" spans="1:18" x14ac:dyDescent="0.55000000000000004">
      <c r="B142" s="5" t="s">
        <v>210</v>
      </c>
      <c r="C142" s="13">
        <v>1</v>
      </c>
      <c r="D142" s="14">
        <v>1</v>
      </c>
      <c r="E142" s="13">
        <v>0</v>
      </c>
      <c r="F142" s="9">
        <f t="shared" si="43"/>
        <v>0</v>
      </c>
      <c r="G142" s="14">
        <v>0</v>
      </c>
      <c r="H142" s="14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f t="shared" si="44"/>
        <v>0</v>
      </c>
      <c r="N142" s="13">
        <v>0</v>
      </c>
      <c r="O142" s="9">
        <v>0</v>
      </c>
      <c r="P142" s="13">
        <v>1</v>
      </c>
      <c r="Q142" s="13">
        <v>0</v>
      </c>
    </row>
    <row r="143" spans="1:18" x14ac:dyDescent="0.55000000000000004">
      <c r="B143" s="5" t="s">
        <v>21</v>
      </c>
      <c r="C143" s="13">
        <f>D143+E143</f>
        <v>2</v>
      </c>
      <c r="D143" s="14">
        <v>1</v>
      </c>
      <c r="E143" s="13">
        <v>1</v>
      </c>
      <c r="F143" s="9">
        <f t="shared" si="43"/>
        <v>0.5</v>
      </c>
      <c r="G143" s="14">
        <v>0</v>
      </c>
      <c r="H143" s="14">
        <v>0</v>
      </c>
      <c r="I143" s="13">
        <v>0</v>
      </c>
      <c r="J143" s="13">
        <v>0</v>
      </c>
      <c r="K143" s="13">
        <v>1</v>
      </c>
      <c r="L143" s="13">
        <v>0</v>
      </c>
      <c r="M143" s="13">
        <f t="shared" si="44"/>
        <v>1</v>
      </c>
      <c r="N143" s="13">
        <v>1</v>
      </c>
      <c r="O143" s="9">
        <f t="shared" si="45"/>
        <v>0.5</v>
      </c>
      <c r="P143" s="13">
        <v>0</v>
      </c>
      <c r="Q143" s="13">
        <v>0</v>
      </c>
    </row>
    <row r="144" spans="1:18" x14ac:dyDescent="0.55000000000000004">
      <c r="A144" s="25"/>
      <c r="B144" s="46" t="s">
        <v>22</v>
      </c>
      <c r="C144" s="24">
        <f t="shared" ref="C144:C149" si="46">D144+E144</f>
        <v>10</v>
      </c>
      <c r="D144" s="24">
        <f>D141+D143+D142</f>
        <v>3</v>
      </c>
      <c r="E144" s="24">
        <f>E141+E143+E142</f>
        <v>7</v>
      </c>
      <c r="F144" s="35">
        <f t="shared" si="43"/>
        <v>0.7</v>
      </c>
      <c r="G144" s="24">
        <f>G141+G143+G142</f>
        <v>0</v>
      </c>
      <c r="H144" s="24">
        <f t="shared" ref="H144:L144" si="47">H141+H143+H142</f>
        <v>1</v>
      </c>
      <c r="I144" s="24">
        <f t="shared" si="47"/>
        <v>0</v>
      </c>
      <c r="J144" s="24">
        <f t="shared" si="47"/>
        <v>0</v>
      </c>
      <c r="K144" s="24">
        <f t="shared" si="47"/>
        <v>2</v>
      </c>
      <c r="L144" s="24">
        <f t="shared" si="47"/>
        <v>0</v>
      </c>
      <c r="M144" s="24">
        <f t="shared" si="44"/>
        <v>3</v>
      </c>
      <c r="N144" s="24">
        <f>N141+N143+N142</f>
        <v>5</v>
      </c>
      <c r="O144" s="35">
        <f t="shared" si="45"/>
        <v>0.375</v>
      </c>
      <c r="P144" s="24">
        <f>P141+P143+P142</f>
        <v>2</v>
      </c>
      <c r="Q144" s="24">
        <f>Q141+Q143+Q142</f>
        <v>0</v>
      </c>
      <c r="R144" s="2"/>
    </row>
    <row r="145" spans="1:18" x14ac:dyDescent="0.55000000000000004">
      <c r="B145" s="5" t="s">
        <v>28</v>
      </c>
      <c r="C145" s="13">
        <f t="shared" si="46"/>
        <v>10</v>
      </c>
      <c r="D145" s="14">
        <v>4</v>
      </c>
      <c r="E145" s="13">
        <v>6</v>
      </c>
      <c r="F145" s="9">
        <f t="shared" si="43"/>
        <v>0.6</v>
      </c>
      <c r="G145" s="14">
        <v>0</v>
      </c>
      <c r="H145" s="14">
        <v>1</v>
      </c>
      <c r="I145" s="13">
        <v>1</v>
      </c>
      <c r="J145" s="13">
        <v>0</v>
      </c>
      <c r="K145" s="13">
        <v>0</v>
      </c>
      <c r="L145" s="13">
        <v>0</v>
      </c>
      <c r="M145" s="13">
        <f t="shared" si="44"/>
        <v>2</v>
      </c>
      <c r="N145" s="13">
        <v>6</v>
      </c>
      <c r="O145" s="9">
        <f t="shared" si="45"/>
        <v>0.25</v>
      </c>
      <c r="P145" s="13">
        <v>2</v>
      </c>
      <c r="Q145" s="13">
        <v>0</v>
      </c>
    </row>
    <row r="146" spans="1:18" x14ac:dyDescent="0.55000000000000004">
      <c r="B146" s="17" t="s">
        <v>120</v>
      </c>
      <c r="C146" s="13">
        <f t="shared" si="46"/>
        <v>40</v>
      </c>
      <c r="D146" s="13">
        <v>2</v>
      </c>
      <c r="E146" s="13">
        <v>38</v>
      </c>
      <c r="F146" s="9">
        <f t="shared" si="43"/>
        <v>0.95</v>
      </c>
      <c r="G146" s="13">
        <v>0</v>
      </c>
      <c r="H146" s="13">
        <v>2</v>
      </c>
      <c r="I146" s="13">
        <v>0</v>
      </c>
      <c r="J146" s="13">
        <v>0</v>
      </c>
      <c r="K146" s="13">
        <v>3</v>
      </c>
      <c r="L146" s="13">
        <v>1</v>
      </c>
      <c r="M146" s="13">
        <f t="shared" si="44"/>
        <v>6</v>
      </c>
      <c r="N146" s="13">
        <v>30</v>
      </c>
      <c r="O146" s="9">
        <f t="shared" si="45"/>
        <v>0.16666666666666666</v>
      </c>
      <c r="P146" s="13">
        <v>2</v>
      </c>
      <c r="Q146" s="13">
        <v>2</v>
      </c>
    </row>
    <row r="147" spans="1:18" x14ac:dyDescent="0.55000000000000004">
      <c r="A147" s="43"/>
      <c r="B147" s="8" t="s">
        <v>211</v>
      </c>
      <c r="C147" s="13">
        <f t="shared" si="46"/>
        <v>36</v>
      </c>
      <c r="D147" s="20">
        <v>1</v>
      </c>
      <c r="E147" s="19">
        <v>35</v>
      </c>
      <c r="F147" s="9">
        <f t="shared" si="43"/>
        <v>0.97222222222222221</v>
      </c>
      <c r="G147" s="20">
        <v>0</v>
      </c>
      <c r="H147" s="20">
        <v>1</v>
      </c>
      <c r="I147" s="19">
        <v>0</v>
      </c>
      <c r="J147" s="19">
        <v>0</v>
      </c>
      <c r="K147" s="19">
        <v>3</v>
      </c>
      <c r="L147" s="19">
        <v>1</v>
      </c>
      <c r="M147" s="13">
        <f t="shared" si="44"/>
        <v>5</v>
      </c>
      <c r="N147" s="19">
        <v>28</v>
      </c>
      <c r="O147" s="9">
        <f t="shared" si="45"/>
        <v>0.15151515151515152</v>
      </c>
      <c r="P147" s="19">
        <v>1</v>
      </c>
      <c r="Q147" s="19">
        <v>2</v>
      </c>
      <c r="R147" s="3"/>
    </row>
    <row r="148" spans="1:18" x14ac:dyDescent="0.55000000000000004">
      <c r="A148" s="43"/>
      <c r="B148" s="12" t="s">
        <v>212</v>
      </c>
      <c r="C148" s="13">
        <f>D148+E148</f>
        <v>28</v>
      </c>
      <c r="D148" s="14">
        <v>15</v>
      </c>
      <c r="E148" s="13">
        <v>13</v>
      </c>
      <c r="F148" s="9">
        <f>E148/C148</f>
        <v>0.4642857142857143</v>
      </c>
      <c r="G148" s="14">
        <v>0</v>
      </c>
      <c r="H148" s="14">
        <v>0</v>
      </c>
      <c r="I148" s="13">
        <v>5</v>
      </c>
      <c r="J148" s="39">
        <v>0</v>
      </c>
      <c r="K148" s="13">
        <v>2</v>
      </c>
      <c r="L148" s="13">
        <v>0</v>
      </c>
      <c r="M148" s="13">
        <f>G148+H148+I148+J148+K148+L148</f>
        <v>7</v>
      </c>
      <c r="N148" s="13">
        <v>18</v>
      </c>
      <c r="O148" s="9">
        <f>M148/(M148+N148)</f>
        <v>0.28000000000000003</v>
      </c>
      <c r="P148" s="13">
        <v>3</v>
      </c>
      <c r="Q148" s="13">
        <v>0</v>
      </c>
      <c r="R148" s="3"/>
    </row>
    <row r="149" spans="1:18" x14ac:dyDescent="0.55000000000000004">
      <c r="A149" s="43"/>
      <c r="B149" s="8" t="s">
        <v>283</v>
      </c>
      <c r="C149" s="13">
        <f t="shared" si="46"/>
        <v>10</v>
      </c>
      <c r="D149" s="20">
        <v>7</v>
      </c>
      <c r="E149" s="19">
        <v>3</v>
      </c>
      <c r="F149" s="9">
        <f t="shared" si="43"/>
        <v>0.3</v>
      </c>
      <c r="G149" s="20">
        <v>0</v>
      </c>
      <c r="H149" s="20">
        <v>0</v>
      </c>
      <c r="I149" s="19">
        <v>0</v>
      </c>
      <c r="J149" s="19">
        <v>0</v>
      </c>
      <c r="K149" s="19">
        <v>1</v>
      </c>
      <c r="L149" s="19">
        <v>0</v>
      </c>
      <c r="M149" s="13">
        <f t="shared" si="44"/>
        <v>1</v>
      </c>
      <c r="N149" s="19">
        <v>6</v>
      </c>
      <c r="O149" s="9">
        <f t="shared" si="45"/>
        <v>0.14285714285714285</v>
      </c>
      <c r="P149" s="13">
        <v>3</v>
      </c>
      <c r="Q149" s="13">
        <v>0</v>
      </c>
      <c r="R149" s="3"/>
    </row>
    <row r="150" spans="1:18" x14ac:dyDescent="0.55000000000000004">
      <c r="A150" s="43"/>
      <c r="B150" s="5" t="s">
        <v>215</v>
      </c>
      <c r="C150" s="13">
        <v>7</v>
      </c>
      <c r="D150" s="14">
        <v>3</v>
      </c>
      <c r="E150" s="13">
        <v>4</v>
      </c>
      <c r="F150" s="9">
        <f t="shared" si="43"/>
        <v>0.5714285714285714</v>
      </c>
      <c r="G150" s="14">
        <v>0</v>
      </c>
      <c r="H150" s="14">
        <v>1</v>
      </c>
      <c r="I150" s="13">
        <v>1</v>
      </c>
      <c r="J150" s="13">
        <v>0</v>
      </c>
      <c r="K150" s="13">
        <v>0</v>
      </c>
      <c r="L150" s="13">
        <v>0</v>
      </c>
      <c r="M150" s="13">
        <f t="shared" si="44"/>
        <v>2</v>
      </c>
      <c r="N150" s="13">
        <v>0</v>
      </c>
      <c r="O150" s="9">
        <f t="shared" si="45"/>
        <v>1</v>
      </c>
      <c r="P150" s="13">
        <v>5</v>
      </c>
      <c r="Q150" s="13">
        <v>0</v>
      </c>
      <c r="R150" s="44"/>
    </row>
    <row r="151" spans="1:18" x14ac:dyDescent="0.55000000000000004">
      <c r="B151" s="5" t="s">
        <v>216</v>
      </c>
      <c r="C151" s="13">
        <f t="shared" ref="C151:C183" si="48">D151+E151</f>
        <v>1</v>
      </c>
      <c r="D151" s="14">
        <v>0</v>
      </c>
      <c r="E151" s="13">
        <v>1</v>
      </c>
      <c r="F151" s="9">
        <f t="shared" si="43"/>
        <v>1</v>
      </c>
      <c r="G151" s="14">
        <v>0</v>
      </c>
      <c r="H151" s="14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f t="shared" si="44"/>
        <v>0</v>
      </c>
      <c r="N151" s="13">
        <v>1</v>
      </c>
      <c r="O151" s="9">
        <f t="shared" si="45"/>
        <v>0</v>
      </c>
      <c r="P151" s="13">
        <v>0</v>
      </c>
      <c r="Q151" s="13">
        <v>0</v>
      </c>
    </row>
    <row r="152" spans="1:18" x14ac:dyDescent="0.55000000000000004">
      <c r="B152" s="46" t="s">
        <v>46</v>
      </c>
      <c r="C152" s="24">
        <f>D152+E152</f>
        <v>86</v>
      </c>
      <c r="D152" s="24">
        <f>D145+D146+D148+D151+D150</f>
        <v>24</v>
      </c>
      <c r="E152" s="24">
        <f>E145+E146+E148+E151+E150</f>
        <v>62</v>
      </c>
      <c r="F152" s="35">
        <f t="shared" si="43"/>
        <v>0.72093023255813948</v>
      </c>
      <c r="G152" s="24">
        <f>G145+G146+G148+G151+G150</f>
        <v>0</v>
      </c>
      <c r="H152" s="24">
        <f t="shared" ref="H152:K152" si="49">H145+H146+H148+H151+H150</f>
        <v>4</v>
      </c>
      <c r="I152" s="24">
        <f t="shared" si="49"/>
        <v>7</v>
      </c>
      <c r="J152" s="24">
        <f t="shared" si="49"/>
        <v>0</v>
      </c>
      <c r="K152" s="24">
        <f t="shared" si="49"/>
        <v>5</v>
      </c>
      <c r="L152" s="24">
        <f>L145+L146+L148+L151+L150</f>
        <v>1</v>
      </c>
      <c r="M152" s="24">
        <f t="shared" ref="M152" si="50">M145+M146+M148+M151</f>
        <v>15</v>
      </c>
      <c r="N152" s="24">
        <f>N145+N146+N148+N151+N150</f>
        <v>55</v>
      </c>
      <c r="O152" s="35">
        <f t="shared" si="45"/>
        <v>0.21428571428571427</v>
      </c>
      <c r="P152" s="24">
        <f>P145+P146+P148+P151+P150</f>
        <v>12</v>
      </c>
      <c r="Q152" s="24">
        <f>Q145+Q146+Q148+Q151+Q150</f>
        <v>2</v>
      </c>
      <c r="R152" s="2"/>
    </row>
    <row r="153" spans="1:18" x14ac:dyDescent="0.55000000000000004">
      <c r="B153" s="5" t="s">
        <v>48</v>
      </c>
      <c r="C153" s="13">
        <v>3</v>
      </c>
      <c r="D153" s="14">
        <v>1</v>
      </c>
      <c r="E153" s="13">
        <v>2</v>
      </c>
      <c r="F153" s="9">
        <f t="shared" si="43"/>
        <v>0.66666666666666663</v>
      </c>
      <c r="G153" s="14">
        <v>0</v>
      </c>
      <c r="H153" s="14">
        <v>0</v>
      </c>
      <c r="I153" s="13">
        <v>0</v>
      </c>
      <c r="J153" s="13">
        <v>0</v>
      </c>
      <c r="K153" s="13">
        <v>1</v>
      </c>
      <c r="L153" s="13">
        <v>0</v>
      </c>
      <c r="M153" s="13">
        <f t="shared" si="44"/>
        <v>1</v>
      </c>
      <c r="N153" s="13">
        <v>2</v>
      </c>
      <c r="O153" s="9">
        <f t="shared" si="45"/>
        <v>0.33333333333333331</v>
      </c>
      <c r="P153" s="13">
        <v>0</v>
      </c>
      <c r="Q153" s="13">
        <v>0</v>
      </c>
    </row>
    <row r="154" spans="1:18" x14ac:dyDescent="0.55000000000000004">
      <c r="B154" s="5" t="s">
        <v>217</v>
      </c>
      <c r="C154" s="13">
        <v>15</v>
      </c>
      <c r="D154" s="14">
        <v>0</v>
      </c>
      <c r="E154" s="13">
        <v>15</v>
      </c>
      <c r="F154" s="9">
        <f t="shared" si="43"/>
        <v>1</v>
      </c>
      <c r="G154" s="14">
        <v>0</v>
      </c>
      <c r="H154" s="14">
        <v>1</v>
      </c>
      <c r="I154" s="13">
        <v>3</v>
      </c>
      <c r="J154" s="13">
        <v>0</v>
      </c>
      <c r="K154" s="13">
        <v>4</v>
      </c>
      <c r="L154" s="13">
        <v>0</v>
      </c>
      <c r="M154" s="13">
        <f t="shared" si="44"/>
        <v>8</v>
      </c>
      <c r="N154" s="13">
        <v>6</v>
      </c>
      <c r="O154" s="9">
        <f t="shared" si="45"/>
        <v>0.5714285714285714</v>
      </c>
      <c r="P154" s="13">
        <v>0</v>
      </c>
      <c r="Q154" s="13">
        <v>1</v>
      </c>
    </row>
    <row r="155" spans="1:18" x14ac:dyDescent="0.55000000000000004">
      <c r="B155" s="5" t="s">
        <v>123</v>
      </c>
      <c r="C155" s="13">
        <f>D155+E155</f>
        <v>5</v>
      </c>
      <c r="D155" s="14">
        <v>1</v>
      </c>
      <c r="E155" s="13">
        <v>4</v>
      </c>
      <c r="F155" s="9">
        <f t="shared" si="43"/>
        <v>0.8</v>
      </c>
      <c r="G155" s="14">
        <v>0</v>
      </c>
      <c r="H155" s="14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f t="shared" si="44"/>
        <v>0</v>
      </c>
      <c r="N155" s="13">
        <v>5</v>
      </c>
      <c r="O155" s="9">
        <f t="shared" si="45"/>
        <v>0</v>
      </c>
      <c r="P155" s="13">
        <v>0</v>
      </c>
      <c r="Q155" s="13">
        <v>0</v>
      </c>
    </row>
    <row r="156" spans="1:18" x14ac:dyDescent="0.55000000000000004">
      <c r="B156" s="46" t="s">
        <v>50</v>
      </c>
      <c r="C156" s="24">
        <f t="shared" si="48"/>
        <v>23</v>
      </c>
      <c r="D156" s="24">
        <f>SUM(D153:D155)</f>
        <v>2</v>
      </c>
      <c r="E156" s="24">
        <f>SUM(E153:E155)</f>
        <v>21</v>
      </c>
      <c r="F156" s="35">
        <f t="shared" si="43"/>
        <v>0.91304347826086951</v>
      </c>
      <c r="G156" s="24">
        <f t="shared" ref="G156:L156" si="51">SUM(G153:G155)</f>
        <v>0</v>
      </c>
      <c r="H156" s="24">
        <f t="shared" si="51"/>
        <v>1</v>
      </c>
      <c r="I156" s="24">
        <f t="shared" si="51"/>
        <v>3</v>
      </c>
      <c r="J156" s="24">
        <f t="shared" si="51"/>
        <v>0</v>
      </c>
      <c r="K156" s="24">
        <f t="shared" si="51"/>
        <v>5</v>
      </c>
      <c r="L156" s="24">
        <f t="shared" si="51"/>
        <v>0</v>
      </c>
      <c r="M156" s="24">
        <f t="shared" si="44"/>
        <v>9</v>
      </c>
      <c r="N156" s="24">
        <f>SUM(N153:N155)</f>
        <v>13</v>
      </c>
      <c r="O156" s="35">
        <f t="shared" si="45"/>
        <v>0.40909090909090912</v>
      </c>
      <c r="P156" s="24">
        <f>SUM(P153:P155)</f>
        <v>0</v>
      </c>
      <c r="Q156" s="24">
        <f>SUM(Q153:Q155)</f>
        <v>1</v>
      </c>
      <c r="R156" s="2"/>
    </row>
    <row r="157" spans="1:18" x14ac:dyDescent="0.55000000000000004">
      <c r="B157" s="25" t="s">
        <v>218</v>
      </c>
      <c r="C157" s="26">
        <f t="shared" si="48"/>
        <v>119</v>
      </c>
      <c r="D157" s="26">
        <f>D144+D152+D156</f>
        <v>29</v>
      </c>
      <c r="E157" s="26">
        <f>E144+E152+E156</f>
        <v>90</v>
      </c>
      <c r="F157" s="27">
        <f t="shared" si="43"/>
        <v>0.75630252100840334</v>
      </c>
      <c r="G157" s="36">
        <f t="shared" ref="G157:L157" si="52">G144+G152+G156</f>
        <v>0</v>
      </c>
      <c r="H157" s="36">
        <f t="shared" si="52"/>
        <v>6</v>
      </c>
      <c r="I157" s="36">
        <f t="shared" si="52"/>
        <v>10</v>
      </c>
      <c r="J157" s="36">
        <f t="shared" si="52"/>
        <v>0</v>
      </c>
      <c r="K157" s="36">
        <f t="shared" si="52"/>
        <v>12</v>
      </c>
      <c r="L157" s="36">
        <f t="shared" si="52"/>
        <v>1</v>
      </c>
      <c r="M157" s="26">
        <f t="shared" si="44"/>
        <v>29</v>
      </c>
      <c r="N157" s="26">
        <f>N144+N152+N156</f>
        <v>73</v>
      </c>
      <c r="O157" s="27">
        <f t="shared" si="45"/>
        <v>0.28431372549019607</v>
      </c>
      <c r="P157" s="26">
        <f>P144+P152+P156</f>
        <v>14</v>
      </c>
      <c r="Q157" s="26">
        <f>Q144+Q152+Q156</f>
        <v>3</v>
      </c>
      <c r="R157" s="2"/>
    </row>
    <row r="158" spans="1:18" x14ac:dyDescent="0.55000000000000004">
      <c r="A158" s="25" t="s">
        <v>302</v>
      </c>
      <c r="C158" s="13"/>
      <c r="D158" s="14"/>
      <c r="E158" s="13"/>
      <c r="F158" s="9"/>
      <c r="G158" s="14"/>
      <c r="H158" s="14"/>
      <c r="I158" s="13"/>
      <c r="J158" s="13"/>
      <c r="K158" s="13"/>
      <c r="L158" s="13"/>
      <c r="M158" s="13"/>
      <c r="N158" s="13"/>
      <c r="O158" s="9"/>
      <c r="P158" s="13"/>
      <c r="Q158" s="13"/>
    </row>
    <row r="159" spans="1:18" x14ac:dyDescent="0.55000000000000004">
      <c r="B159" s="5" t="s">
        <v>147</v>
      </c>
      <c r="C159" s="13">
        <f t="shared" si="48"/>
        <v>8</v>
      </c>
      <c r="D159" s="14">
        <v>3</v>
      </c>
      <c r="E159" s="13">
        <v>5</v>
      </c>
      <c r="F159" s="9">
        <f t="shared" si="43"/>
        <v>0.625</v>
      </c>
      <c r="G159" s="14">
        <v>0</v>
      </c>
      <c r="H159" s="14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f t="shared" si="44"/>
        <v>0</v>
      </c>
      <c r="N159" s="13">
        <v>7</v>
      </c>
      <c r="O159" s="9">
        <f t="shared" si="45"/>
        <v>0</v>
      </c>
      <c r="P159" s="13">
        <v>1</v>
      </c>
      <c r="Q159" s="13">
        <v>0</v>
      </c>
    </row>
    <row r="160" spans="1:18" x14ac:dyDescent="0.55000000000000004">
      <c r="A160" s="43"/>
      <c r="B160" s="18" t="s">
        <v>148</v>
      </c>
      <c r="C160" s="19">
        <v>0</v>
      </c>
      <c r="D160" s="20">
        <v>0</v>
      </c>
      <c r="E160" s="19">
        <v>0</v>
      </c>
      <c r="F160" s="9">
        <v>0</v>
      </c>
      <c r="G160" s="14">
        <v>0</v>
      </c>
      <c r="H160" s="14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f t="shared" si="44"/>
        <v>0</v>
      </c>
      <c r="N160" s="19">
        <v>0</v>
      </c>
      <c r="O160" s="9">
        <v>0</v>
      </c>
      <c r="P160" s="19">
        <v>0</v>
      </c>
      <c r="Q160" s="19">
        <v>0</v>
      </c>
      <c r="R160" s="3"/>
    </row>
    <row r="161" spans="1:18" x14ac:dyDescent="0.55000000000000004">
      <c r="B161" s="5" t="s">
        <v>164</v>
      </c>
      <c r="C161" s="13">
        <f t="shared" si="48"/>
        <v>32</v>
      </c>
      <c r="D161" s="14">
        <v>10</v>
      </c>
      <c r="E161" s="13">
        <v>22</v>
      </c>
      <c r="F161" s="9">
        <f t="shared" si="43"/>
        <v>0.6875</v>
      </c>
      <c r="G161" s="14">
        <v>0</v>
      </c>
      <c r="H161" s="14">
        <v>0</v>
      </c>
      <c r="I161" s="13">
        <v>1</v>
      </c>
      <c r="J161" s="13">
        <v>0</v>
      </c>
      <c r="K161" s="13">
        <v>2</v>
      </c>
      <c r="L161" s="13">
        <v>0</v>
      </c>
      <c r="M161" s="13">
        <f t="shared" si="44"/>
        <v>3</v>
      </c>
      <c r="N161" s="13">
        <v>28</v>
      </c>
      <c r="O161" s="9">
        <f t="shared" si="45"/>
        <v>9.6774193548387094E-2</v>
      </c>
      <c r="P161" s="13">
        <v>0</v>
      </c>
      <c r="Q161" s="13">
        <v>1</v>
      </c>
    </row>
    <row r="162" spans="1:18" x14ac:dyDescent="0.55000000000000004">
      <c r="B162" s="46" t="s">
        <v>46</v>
      </c>
      <c r="C162" s="24">
        <f t="shared" si="48"/>
        <v>40</v>
      </c>
      <c r="D162" s="24">
        <f>D161+D159</f>
        <v>13</v>
      </c>
      <c r="E162" s="24">
        <f>E161+E159</f>
        <v>27</v>
      </c>
      <c r="F162" s="35">
        <f t="shared" si="43"/>
        <v>0.67500000000000004</v>
      </c>
      <c r="G162" s="24">
        <f t="shared" ref="G162:N162" si="53">G161+G159</f>
        <v>0</v>
      </c>
      <c r="H162" s="24">
        <f t="shared" si="53"/>
        <v>0</v>
      </c>
      <c r="I162" s="24">
        <f t="shared" si="53"/>
        <v>1</v>
      </c>
      <c r="J162" s="24">
        <f t="shared" si="53"/>
        <v>0</v>
      </c>
      <c r="K162" s="24">
        <f t="shared" si="53"/>
        <v>2</v>
      </c>
      <c r="L162" s="24">
        <f t="shared" si="53"/>
        <v>0</v>
      </c>
      <c r="M162" s="24">
        <f t="shared" si="44"/>
        <v>3</v>
      </c>
      <c r="N162" s="24">
        <f t="shared" si="53"/>
        <v>35</v>
      </c>
      <c r="O162" s="35">
        <f t="shared" si="45"/>
        <v>7.8947368421052627E-2</v>
      </c>
      <c r="P162" s="24">
        <f>P161+P159</f>
        <v>1</v>
      </c>
      <c r="Q162" s="24">
        <f>Q161+Q159</f>
        <v>1</v>
      </c>
      <c r="R162" s="2"/>
    </row>
    <row r="163" spans="1:18" x14ac:dyDescent="0.55000000000000004">
      <c r="B163" s="5" t="s">
        <v>189</v>
      </c>
      <c r="C163" s="13">
        <f>D163+E163</f>
        <v>20</v>
      </c>
      <c r="D163" s="14">
        <v>1</v>
      </c>
      <c r="E163" s="13">
        <v>19</v>
      </c>
      <c r="F163" s="9">
        <f t="shared" si="43"/>
        <v>0.95</v>
      </c>
      <c r="G163" s="14">
        <v>0</v>
      </c>
      <c r="H163" s="14">
        <v>3</v>
      </c>
      <c r="I163" s="13">
        <v>1</v>
      </c>
      <c r="J163" s="13">
        <v>0</v>
      </c>
      <c r="K163" s="13">
        <v>0</v>
      </c>
      <c r="L163" s="13">
        <v>0</v>
      </c>
      <c r="M163" s="13">
        <f>G163+H163+I163+J163+K163+L163</f>
        <v>4</v>
      </c>
      <c r="N163" s="13">
        <v>15</v>
      </c>
      <c r="O163" s="9">
        <f t="shared" si="45"/>
        <v>0.21052631578947367</v>
      </c>
      <c r="P163" s="13">
        <v>0</v>
      </c>
      <c r="Q163" s="13">
        <v>1</v>
      </c>
    </row>
    <row r="164" spans="1:18" x14ac:dyDescent="0.55000000000000004">
      <c r="B164" s="5" t="s">
        <v>192</v>
      </c>
      <c r="C164" s="13">
        <f t="shared" si="48"/>
        <v>9</v>
      </c>
      <c r="D164" s="14">
        <v>2</v>
      </c>
      <c r="E164" s="13">
        <v>7</v>
      </c>
      <c r="F164" s="9">
        <f t="shared" si="43"/>
        <v>0.77777777777777779</v>
      </c>
      <c r="G164" s="14">
        <v>0</v>
      </c>
      <c r="H164" s="14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f t="shared" si="44"/>
        <v>0</v>
      </c>
      <c r="N164" s="13">
        <v>7</v>
      </c>
      <c r="O164" s="9">
        <f t="shared" si="45"/>
        <v>0</v>
      </c>
      <c r="P164" s="13">
        <v>1</v>
      </c>
      <c r="Q164" s="13">
        <v>1</v>
      </c>
    </row>
    <row r="165" spans="1:18" x14ac:dyDescent="0.55000000000000004">
      <c r="A165" s="43"/>
      <c r="B165" s="18" t="s">
        <v>148</v>
      </c>
      <c r="C165" s="19">
        <v>1</v>
      </c>
      <c r="D165" s="20">
        <v>0</v>
      </c>
      <c r="E165" s="19">
        <v>0</v>
      </c>
      <c r="F165" s="9">
        <f t="shared" si="43"/>
        <v>0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13">
        <f t="shared" si="44"/>
        <v>0</v>
      </c>
      <c r="N165" s="19">
        <v>0</v>
      </c>
      <c r="O165" s="9">
        <v>0</v>
      </c>
      <c r="P165" s="19">
        <v>0</v>
      </c>
      <c r="Q165" s="19">
        <v>0</v>
      </c>
      <c r="R165" s="3"/>
    </row>
    <row r="166" spans="1:18" x14ac:dyDescent="0.55000000000000004">
      <c r="A166" s="43"/>
      <c r="B166" s="5" t="s">
        <v>237</v>
      </c>
      <c r="C166" s="13">
        <v>5</v>
      </c>
      <c r="D166" s="14">
        <v>1</v>
      </c>
      <c r="E166" s="13">
        <v>4</v>
      </c>
      <c r="F166" s="9">
        <f t="shared" si="43"/>
        <v>0.8</v>
      </c>
      <c r="G166" s="14">
        <v>0</v>
      </c>
      <c r="H166" s="14">
        <v>0</v>
      </c>
      <c r="I166" s="14">
        <v>1</v>
      </c>
      <c r="J166" s="14">
        <v>1</v>
      </c>
      <c r="K166" s="14">
        <v>0</v>
      </c>
      <c r="L166" s="14">
        <v>0</v>
      </c>
      <c r="M166" s="13">
        <f t="shared" si="44"/>
        <v>2</v>
      </c>
      <c r="N166" s="13">
        <v>3</v>
      </c>
      <c r="O166" s="9">
        <f t="shared" si="45"/>
        <v>0.4</v>
      </c>
      <c r="P166" s="13">
        <v>0</v>
      </c>
      <c r="Q166" s="13">
        <v>0</v>
      </c>
      <c r="R166" s="3"/>
    </row>
    <row r="167" spans="1:18" x14ac:dyDescent="0.55000000000000004">
      <c r="B167" s="5" t="s">
        <v>303</v>
      </c>
      <c r="C167" s="13">
        <f t="shared" si="48"/>
        <v>3</v>
      </c>
      <c r="D167" s="14">
        <v>1</v>
      </c>
      <c r="E167" s="13">
        <v>2</v>
      </c>
      <c r="F167" s="9">
        <v>0</v>
      </c>
      <c r="G167" s="14">
        <v>0</v>
      </c>
      <c r="H167" s="14">
        <v>0</v>
      </c>
      <c r="I167" s="14">
        <v>1</v>
      </c>
      <c r="J167" s="14">
        <v>0</v>
      </c>
      <c r="K167" s="14">
        <v>0</v>
      </c>
      <c r="L167" s="14">
        <v>0</v>
      </c>
      <c r="M167" s="13">
        <f t="shared" si="44"/>
        <v>1</v>
      </c>
      <c r="N167" s="13">
        <v>2</v>
      </c>
      <c r="O167" s="9">
        <v>0</v>
      </c>
      <c r="P167" s="13">
        <v>0</v>
      </c>
      <c r="Q167" s="13">
        <v>0</v>
      </c>
    </row>
    <row r="168" spans="1:18" x14ac:dyDescent="0.55000000000000004">
      <c r="B168" s="5" t="s">
        <v>200</v>
      </c>
      <c r="C168" s="13">
        <v>18</v>
      </c>
      <c r="D168" s="14">
        <v>3</v>
      </c>
      <c r="E168" s="13">
        <v>15</v>
      </c>
      <c r="F168" s="9">
        <f t="shared" si="43"/>
        <v>0.83333333333333337</v>
      </c>
      <c r="G168" s="14">
        <v>0</v>
      </c>
      <c r="H168" s="14">
        <v>1</v>
      </c>
      <c r="I168" s="13">
        <v>0</v>
      </c>
      <c r="J168" s="13">
        <v>0</v>
      </c>
      <c r="K168" s="13">
        <v>0</v>
      </c>
      <c r="L168" s="13">
        <v>0</v>
      </c>
      <c r="M168" s="13">
        <f t="shared" si="44"/>
        <v>1</v>
      </c>
      <c r="N168" s="13">
        <v>15</v>
      </c>
      <c r="O168" s="9">
        <f t="shared" si="45"/>
        <v>6.25E-2</v>
      </c>
      <c r="P168" s="13">
        <v>0</v>
      </c>
      <c r="Q168" s="13">
        <v>2</v>
      </c>
    </row>
    <row r="169" spans="1:18" x14ac:dyDescent="0.55000000000000004">
      <c r="B169" s="5" t="s">
        <v>196</v>
      </c>
      <c r="C169" s="13">
        <v>1</v>
      </c>
      <c r="D169" s="14">
        <v>0</v>
      </c>
      <c r="E169" s="13">
        <v>1</v>
      </c>
      <c r="F169" s="9">
        <f t="shared" si="43"/>
        <v>1</v>
      </c>
      <c r="G169" s="14">
        <v>0</v>
      </c>
      <c r="H169" s="14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f t="shared" si="44"/>
        <v>0</v>
      </c>
      <c r="N169" s="13">
        <v>0</v>
      </c>
      <c r="O169" s="9">
        <v>0</v>
      </c>
      <c r="P169" s="13">
        <v>1</v>
      </c>
      <c r="Q169" s="13">
        <v>0</v>
      </c>
    </row>
    <row r="170" spans="1:18" x14ac:dyDescent="0.55000000000000004">
      <c r="B170" s="46" t="s">
        <v>50</v>
      </c>
      <c r="C170" s="24">
        <f t="shared" si="48"/>
        <v>56</v>
      </c>
      <c r="D170" s="24">
        <f>SUM(D163:D169)</f>
        <v>8</v>
      </c>
      <c r="E170" s="24">
        <f>SUM(E163:E169)</f>
        <v>48</v>
      </c>
      <c r="F170" s="35">
        <f t="shared" si="43"/>
        <v>0.8571428571428571</v>
      </c>
      <c r="G170" s="24">
        <f t="shared" ref="G170:L170" si="54">SUM(G163:G169)</f>
        <v>0</v>
      </c>
      <c r="H170" s="24">
        <f t="shared" si="54"/>
        <v>4</v>
      </c>
      <c r="I170" s="24">
        <f t="shared" si="54"/>
        <v>3</v>
      </c>
      <c r="J170" s="24">
        <f t="shared" si="54"/>
        <v>1</v>
      </c>
      <c r="K170" s="24">
        <f t="shared" si="54"/>
        <v>0</v>
      </c>
      <c r="L170" s="24">
        <f t="shared" si="54"/>
        <v>0</v>
      </c>
      <c r="M170" s="24">
        <f>G170+H170+I170+J170+K170+L170</f>
        <v>8</v>
      </c>
      <c r="N170" s="24">
        <f>SUM(N163:N169)</f>
        <v>42</v>
      </c>
      <c r="O170" s="35">
        <f t="shared" si="45"/>
        <v>0.16</v>
      </c>
      <c r="P170" s="24">
        <f>SUM(P163:P169)</f>
        <v>2</v>
      </c>
      <c r="Q170" s="24">
        <f>SUM(Q163:Q169)</f>
        <v>4</v>
      </c>
      <c r="R170" s="2"/>
    </row>
    <row r="171" spans="1:18" x14ac:dyDescent="0.55000000000000004">
      <c r="B171" s="25" t="s">
        <v>304</v>
      </c>
      <c r="C171" s="26">
        <f t="shared" si="48"/>
        <v>96</v>
      </c>
      <c r="D171" s="26">
        <f>D162+D170</f>
        <v>21</v>
      </c>
      <c r="E171" s="26">
        <f>E162+E170</f>
        <v>75</v>
      </c>
      <c r="F171" s="27">
        <f t="shared" si="43"/>
        <v>0.78125</v>
      </c>
      <c r="G171" s="36">
        <f t="shared" ref="G171:L171" si="55">G162+G170</f>
        <v>0</v>
      </c>
      <c r="H171" s="36">
        <f t="shared" si="55"/>
        <v>4</v>
      </c>
      <c r="I171" s="36">
        <f t="shared" si="55"/>
        <v>4</v>
      </c>
      <c r="J171" s="36">
        <f t="shared" si="55"/>
        <v>1</v>
      </c>
      <c r="K171" s="36">
        <f t="shared" si="55"/>
        <v>2</v>
      </c>
      <c r="L171" s="36">
        <f t="shared" si="55"/>
        <v>0</v>
      </c>
      <c r="M171" s="26">
        <f t="shared" si="44"/>
        <v>11</v>
      </c>
      <c r="N171" s="26">
        <f>N162+N170</f>
        <v>77</v>
      </c>
      <c r="O171" s="27">
        <f t="shared" si="45"/>
        <v>0.125</v>
      </c>
      <c r="P171" s="26">
        <f>P162+P170</f>
        <v>3</v>
      </c>
      <c r="Q171" s="26">
        <f>Q162+Q170</f>
        <v>5</v>
      </c>
      <c r="R171" s="2"/>
    </row>
    <row r="172" spans="1:18" x14ac:dyDescent="0.55000000000000004">
      <c r="A172" s="25" t="s">
        <v>305</v>
      </c>
      <c r="B172" s="2"/>
      <c r="C172" s="13"/>
      <c r="D172" s="36"/>
      <c r="E172" s="26"/>
      <c r="F172" s="9"/>
      <c r="G172" s="36"/>
      <c r="H172" s="36"/>
      <c r="I172" s="26"/>
      <c r="J172" s="26"/>
      <c r="K172" s="26"/>
      <c r="L172" s="26"/>
      <c r="M172" s="13"/>
      <c r="N172" s="26"/>
      <c r="O172" s="9"/>
      <c r="P172" s="26"/>
      <c r="Q172" s="26"/>
      <c r="R172" s="2"/>
    </row>
    <row r="173" spans="1:18" x14ac:dyDescent="0.55000000000000004">
      <c r="B173" s="5" t="s">
        <v>168</v>
      </c>
      <c r="C173" s="13">
        <f t="shared" si="48"/>
        <v>8</v>
      </c>
      <c r="D173" s="14">
        <v>3</v>
      </c>
      <c r="E173" s="13">
        <v>5</v>
      </c>
      <c r="F173" s="9">
        <f t="shared" si="43"/>
        <v>0.625</v>
      </c>
      <c r="G173" s="14">
        <v>0</v>
      </c>
      <c r="H173" s="14">
        <v>0</v>
      </c>
      <c r="I173" s="13">
        <v>2</v>
      </c>
      <c r="J173" s="13">
        <v>0</v>
      </c>
      <c r="K173" s="13">
        <v>1</v>
      </c>
      <c r="L173" s="13">
        <v>1</v>
      </c>
      <c r="M173" s="13">
        <f t="shared" si="44"/>
        <v>4</v>
      </c>
      <c r="N173" s="13">
        <v>2</v>
      </c>
      <c r="O173" s="9">
        <f t="shared" si="45"/>
        <v>0.66666666666666663</v>
      </c>
      <c r="P173" s="13">
        <v>1</v>
      </c>
      <c r="Q173" s="13">
        <v>1</v>
      </c>
    </row>
    <row r="174" spans="1:18" x14ac:dyDescent="0.55000000000000004">
      <c r="B174" s="17" t="s">
        <v>179</v>
      </c>
      <c r="C174" s="13">
        <f t="shared" si="48"/>
        <v>22</v>
      </c>
      <c r="D174" s="13">
        <v>4</v>
      </c>
      <c r="E174" s="13">
        <v>18</v>
      </c>
      <c r="F174" s="9">
        <f t="shared" si="43"/>
        <v>0.81818181818181823</v>
      </c>
      <c r="G174" s="13">
        <v>0</v>
      </c>
      <c r="H174" s="13">
        <v>1</v>
      </c>
      <c r="I174" s="13">
        <v>0</v>
      </c>
      <c r="J174" s="13">
        <v>0</v>
      </c>
      <c r="K174" s="13">
        <v>3</v>
      </c>
      <c r="L174" s="13">
        <v>0</v>
      </c>
      <c r="M174" s="13">
        <f t="shared" si="44"/>
        <v>4</v>
      </c>
      <c r="N174" s="13">
        <v>18</v>
      </c>
      <c r="O174" s="9">
        <f t="shared" si="45"/>
        <v>0.18181818181818182</v>
      </c>
      <c r="P174" s="13">
        <v>0</v>
      </c>
      <c r="Q174" s="13">
        <v>0</v>
      </c>
    </row>
    <row r="175" spans="1:18" x14ac:dyDescent="0.55000000000000004">
      <c r="A175" s="43"/>
      <c r="B175" s="8" t="s">
        <v>181</v>
      </c>
      <c r="C175" s="19">
        <f t="shared" si="48"/>
        <v>5</v>
      </c>
      <c r="D175" s="20">
        <v>1</v>
      </c>
      <c r="E175" s="19">
        <v>4</v>
      </c>
      <c r="F175" s="9">
        <f t="shared" si="43"/>
        <v>0.8</v>
      </c>
      <c r="G175" s="20">
        <v>0</v>
      </c>
      <c r="H175" s="20">
        <v>0</v>
      </c>
      <c r="I175" s="19">
        <v>0</v>
      </c>
      <c r="J175" s="19">
        <v>0</v>
      </c>
      <c r="K175" s="19">
        <v>2</v>
      </c>
      <c r="L175" s="19">
        <v>0</v>
      </c>
      <c r="M175" s="13">
        <f t="shared" si="44"/>
        <v>2</v>
      </c>
      <c r="N175" s="19">
        <v>3</v>
      </c>
      <c r="O175" s="9">
        <f t="shared" si="45"/>
        <v>0.4</v>
      </c>
      <c r="P175" s="19">
        <v>0</v>
      </c>
      <c r="Q175" s="19">
        <v>0</v>
      </c>
      <c r="R175" s="3"/>
    </row>
    <row r="176" spans="1:18" x14ac:dyDescent="0.55000000000000004">
      <c r="A176" s="43"/>
      <c r="B176" s="8" t="s">
        <v>182</v>
      </c>
      <c r="C176" s="19">
        <f t="shared" si="48"/>
        <v>16</v>
      </c>
      <c r="D176" s="20">
        <v>3</v>
      </c>
      <c r="E176" s="19">
        <v>13</v>
      </c>
      <c r="F176" s="9">
        <f t="shared" si="43"/>
        <v>0.8125</v>
      </c>
      <c r="G176" s="20">
        <v>0</v>
      </c>
      <c r="H176" s="20">
        <v>1</v>
      </c>
      <c r="I176" s="19">
        <v>0</v>
      </c>
      <c r="J176" s="19">
        <v>0</v>
      </c>
      <c r="K176" s="19">
        <v>1</v>
      </c>
      <c r="L176" s="19">
        <v>0</v>
      </c>
      <c r="M176" s="13">
        <f t="shared" si="44"/>
        <v>2</v>
      </c>
      <c r="N176" s="19">
        <v>14</v>
      </c>
      <c r="O176" s="9">
        <f t="shared" si="45"/>
        <v>0.125</v>
      </c>
      <c r="P176" s="19">
        <v>0</v>
      </c>
      <c r="Q176" s="19">
        <v>0</v>
      </c>
      <c r="R176" s="3"/>
    </row>
    <row r="177" spans="1:18" x14ac:dyDescent="0.55000000000000004">
      <c r="A177" s="43"/>
      <c r="B177" s="8" t="s">
        <v>183</v>
      </c>
      <c r="C177" s="19">
        <f t="shared" si="48"/>
        <v>1</v>
      </c>
      <c r="D177" s="20">
        <v>0</v>
      </c>
      <c r="E177" s="19">
        <v>1</v>
      </c>
      <c r="F177" s="9">
        <f t="shared" si="43"/>
        <v>1</v>
      </c>
      <c r="G177" s="20">
        <v>0</v>
      </c>
      <c r="H177" s="20">
        <v>0</v>
      </c>
      <c r="I177" s="19">
        <v>0</v>
      </c>
      <c r="J177" s="19">
        <v>0</v>
      </c>
      <c r="K177" s="19">
        <v>0</v>
      </c>
      <c r="L177" s="19">
        <v>0</v>
      </c>
      <c r="M177" s="13">
        <f t="shared" si="44"/>
        <v>0</v>
      </c>
      <c r="N177" s="19">
        <v>1</v>
      </c>
      <c r="O177" s="9">
        <f t="shared" si="45"/>
        <v>0</v>
      </c>
      <c r="P177" s="19">
        <v>0</v>
      </c>
      <c r="Q177" s="19">
        <v>0</v>
      </c>
      <c r="R177" s="3"/>
    </row>
    <row r="178" spans="1:18" x14ac:dyDescent="0.55000000000000004">
      <c r="B178" s="46" t="s">
        <v>46</v>
      </c>
      <c r="C178" s="24">
        <f t="shared" si="48"/>
        <v>30</v>
      </c>
      <c r="D178" s="24">
        <f>D174+D173</f>
        <v>7</v>
      </c>
      <c r="E178" s="24">
        <f>E174+E173</f>
        <v>23</v>
      </c>
      <c r="F178" s="35">
        <f t="shared" si="43"/>
        <v>0.76666666666666672</v>
      </c>
      <c r="G178" s="24">
        <f t="shared" ref="G178:N178" si="56">G174+G173</f>
        <v>0</v>
      </c>
      <c r="H178" s="24">
        <f t="shared" si="56"/>
        <v>1</v>
      </c>
      <c r="I178" s="24">
        <f t="shared" si="56"/>
        <v>2</v>
      </c>
      <c r="J178" s="24">
        <f t="shared" si="56"/>
        <v>0</v>
      </c>
      <c r="K178" s="24">
        <f t="shared" si="56"/>
        <v>4</v>
      </c>
      <c r="L178" s="24">
        <f t="shared" si="56"/>
        <v>1</v>
      </c>
      <c r="M178" s="24">
        <f t="shared" si="44"/>
        <v>8</v>
      </c>
      <c r="N178" s="24">
        <f t="shared" si="56"/>
        <v>20</v>
      </c>
      <c r="O178" s="35">
        <f t="shared" si="45"/>
        <v>0.2857142857142857</v>
      </c>
      <c r="P178" s="24">
        <f>P174+P173</f>
        <v>1</v>
      </c>
      <c r="Q178" s="24">
        <f>Q174+Q173</f>
        <v>1</v>
      </c>
      <c r="R178" s="2"/>
    </row>
    <row r="179" spans="1:18" x14ac:dyDescent="0.55000000000000004">
      <c r="A179" s="1"/>
      <c r="B179" s="5" t="s">
        <v>181</v>
      </c>
      <c r="C179" s="13">
        <f>D179+E179</f>
        <v>2</v>
      </c>
      <c r="D179" s="13">
        <v>0</v>
      </c>
      <c r="E179" s="13">
        <v>2</v>
      </c>
      <c r="F179" s="9">
        <f t="shared" si="43"/>
        <v>1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f t="shared" si="44"/>
        <v>0</v>
      </c>
      <c r="N179" s="13">
        <v>2</v>
      </c>
      <c r="O179" s="9">
        <f t="shared" si="45"/>
        <v>0</v>
      </c>
      <c r="P179" s="13">
        <v>0</v>
      </c>
      <c r="Q179" s="13">
        <v>0</v>
      </c>
    </row>
    <row r="180" spans="1:18" x14ac:dyDescent="0.55000000000000004">
      <c r="A180" s="1"/>
      <c r="B180" s="5" t="s">
        <v>206</v>
      </c>
      <c r="C180" s="13">
        <v>15</v>
      </c>
      <c r="D180" s="13">
        <v>5</v>
      </c>
      <c r="E180" s="13">
        <v>10</v>
      </c>
      <c r="F180" s="9">
        <f t="shared" si="43"/>
        <v>0.66666666666666663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f t="shared" si="44"/>
        <v>0</v>
      </c>
      <c r="N180" s="13">
        <v>15</v>
      </c>
      <c r="O180" s="9"/>
      <c r="P180" s="13">
        <v>0</v>
      </c>
      <c r="Q180" s="13">
        <v>0</v>
      </c>
    </row>
    <row r="181" spans="1:18" x14ac:dyDescent="0.55000000000000004">
      <c r="B181" s="5" t="s">
        <v>183</v>
      </c>
      <c r="C181" s="13">
        <f t="shared" si="48"/>
        <v>2</v>
      </c>
      <c r="D181" s="14">
        <v>1</v>
      </c>
      <c r="E181" s="13">
        <v>1</v>
      </c>
      <c r="F181" s="9">
        <f t="shared" si="43"/>
        <v>0.5</v>
      </c>
      <c r="G181" s="14">
        <v>0</v>
      </c>
      <c r="H181" s="14">
        <v>0</v>
      </c>
      <c r="I181" s="13">
        <v>0</v>
      </c>
      <c r="J181" s="13">
        <v>0</v>
      </c>
      <c r="K181" s="13">
        <v>1</v>
      </c>
      <c r="L181" s="13">
        <v>0</v>
      </c>
      <c r="M181" s="13">
        <f t="shared" si="44"/>
        <v>1</v>
      </c>
      <c r="N181" s="13">
        <v>1</v>
      </c>
      <c r="O181" s="9">
        <f t="shared" si="45"/>
        <v>0.5</v>
      </c>
      <c r="P181" s="13">
        <v>0</v>
      </c>
      <c r="Q181" s="13">
        <v>0</v>
      </c>
    </row>
    <row r="182" spans="1:18" x14ac:dyDescent="0.55000000000000004">
      <c r="B182" s="46" t="s">
        <v>50</v>
      </c>
      <c r="C182" s="24">
        <f>D182+E182</f>
        <v>19</v>
      </c>
      <c r="D182" s="24">
        <f>SUM(D179:D181)</f>
        <v>6</v>
      </c>
      <c r="E182" s="24">
        <f>SUM(E179:E181)</f>
        <v>13</v>
      </c>
      <c r="F182" s="35">
        <f t="shared" si="43"/>
        <v>0.68421052631578949</v>
      </c>
      <c r="G182" s="24">
        <f t="shared" ref="G182:L182" si="57">SUM(G179:G181)</f>
        <v>0</v>
      </c>
      <c r="H182" s="24">
        <f t="shared" si="57"/>
        <v>0</v>
      </c>
      <c r="I182" s="24">
        <f t="shared" si="57"/>
        <v>0</v>
      </c>
      <c r="J182" s="24">
        <f t="shared" si="57"/>
        <v>0</v>
      </c>
      <c r="K182" s="24">
        <f t="shared" si="57"/>
        <v>1</v>
      </c>
      <c r="L182" s="24">
        <f t="shared" si="57"/>
        <v>0</v>
      </c>
      <c r="M182" s="24">
        <f>SUM(M181)</f>
        <v>1</v>
      </c>
      <c r="N182" s="24">
        <f>SUM(N179:N181)</f>
        <v>18</v>
      </c>
      <c r="O182" s="35">
        <f t="shared" si="45"/>
        <v>5.2631578947368418E-2</v>
      </c>
      <c r="P182" s="24">
        <f>SUM(P179:P181)</f>
        <v>0</v>
      </c>
      <c r="Q182" s="24">
        <f>SUM(Q179:Q181)</f>
        <v>0</v>
      </c>
      <c r="R182" s="2"/>
    </row>
    <row r="183" spans="1:18" x14ac:dyDescent="0.55000000000000004">
      <c r="B183" s="25" t="s">
        <v>306</v>
      </c>
      <c r="C183" s="26">
        <f t="shared" si="48"/>
        <v>49</v>
      </c>
      <c r="D183" s="26">
        <f>D178+D182</f>
        <v>13</v>
      </c>
      <c r="E183" s="26">
        <f>E178+E182</f>
        <v>36</v>
      </c>
      <c r="F183" s="27">
        <f t="shared" si="43"/>
        <v>0.73469387755102045</v>
      </c>
      <c r="G183" s="36">
        <f t="shared" ref="G183:L183" si="58">G178+G182</f>
        <v>0</v>
      </c>
      <c r="H183" s="36">
        <f t="shared" si="58"/>
        <v>1</v>
      </c>
      <c r="I183" s="36">
        <f t="shared" si="58"/>
        <v>2</v>
      </c>
      <c r="J183" s="36">
        <f t="shared" si="58"/>
        <v>0</v>
      </c>
      <c r="K183" s="36">
        <f t="shared" si="58"/>
        <v>5</v>
      </c>
      <c r="L183" s="36">
        <f t="shared" si="58"/>
        <v>1</v>
      </c>
      <c r="M183" s="26">
        <f t="shared" si="44"/>
        <v>9</v>
      </c>
      <c r="N183" s="26">
        <f>N178+N182</f>
        <v>38</v>
      </c>
      <c r="O183" s="27">
        <f t="shared" si="45"/>
        <v>0.19148936170212766</v>
      </c>
      <c r="P183" s="26">
        <f>P178+P182</f>
        <v>1</v>
      </c>
      <c r="Q183" s="26">
        <f>Q178+Q182</f>
        <v>1</v>
      </c>
      <c r="R183" s="2"/>
    </row>
    <row r="184" spans="1:18" x14ac:dyDescent="0.55000000000000004">
      <c r="A184" s="2" t="s">
        <v>219</v>
      </c>
      <c r="B184" s="25"/>
      <c r="C184" s="26"/>
      <c r="D184" s="26"/>
      <c r="E184" s="26"/>
      <c r="F184" s="27"/>
      <c r="G184" s="36"/>
      <c r="H184" s="36"/>
      <c r="I184" s="36"/>
      <c r="J184" s="36"/>
      <c r="K184" s="36"/>
      <c r="L184" s="36"/>
      <c r="M184" s="26"/>
      <c r="N184" s="26"/>
      <c r="O184" s="27"/>
      <c r="P184" s="26"/>
      <c r="Q184" s="26"/>
      <c r="R184" s="2"/>
    </row>
    <row r="185" spans="1:18" x14ac:dyDescent="0.55000000000000004">
      <c r="B185" s="5" t="s">
        <v>220</v>
      </c>
      <c r="C185" s="13">
        <v>3</v>
      </c>
      <c r="D185" s="13">
        <v>0</v>
      </c>
      <c r="E185" s="13">
        <v>3</v>
      </c>
      <c r="F185" s="9">
        <f t="shared" ref="F185:F191" si="59">E185/C185</f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1</v>
      </c>
      <c r="M185" s="26">
        <f t="shared" ref="M185:M191" si="60">G185+H185+I185+J185+K185+L185</f>
        <v>1</v>
      </c>
      <c r="N185" s="13">
        <v>1</v>
      </c>
      <c r="O185" s="27">
        <f t="shared" ref="O185:O191" si="61">M185/(M185+N185)</f>
        <v>0.5</v>
      </c>
      <c r="P185" s="13">
        <v>1</v>
      </c>
      <c r="Q185" s="13">
        <v>0</v>
      </c>
      <c r="R185" s="2"/>
    </row>
    <row r="186" spans="1:18" x14ac:dyDescent="0.55000000000000004">
      <c r="B186" s="31" t="s">
        <v>221</v>
      </c>
      <c r="C186" s="19">
        <v>3</v>
      </c>
      <c r="D186" s="19">
        <v>0</v>
      </c>
      <c r="E186" s="19">
        <v>3</v>
      </c>
      <c r="F186" s="9">
        <f t="shared" si="59"/>
        <v>1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1</v>
      </c>
      <c r="M186" s="26">
        <f t="shared" si="60"/>
        <v>1</v>
      </c>
      <c r="N186" s="19">
        <v>1</v>
      </c>
      <c r="O186" s="27">
        <f t="shared" si="61"/>
        <v>0.5</v>
      </c>
      <c r="P186" s="19">
        <v>1</v>
      </c>
      <c r="Q186" s="19">
        <v>0</v>
      </c>
      <c r="R186" s="2"/>
    </row>
    <row r="187" spans="1:18" x14ac:dyDescent="0.55000000000000004">
      <c r="B187" s="5" t="s">
        <v>222</v>
      </c>
      <c r="C187" s="13">
        <v>2</v>
      </c>
      <c r="D187" s="13">
        <v>0</v>
      </c>
      <c r="E187" s="13">
        <v>2</v>
      </c>
      <c r="F187" s="9">
        <f t="shared" si="59"/>
        <v>1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26">
        <f t="shared" si="60"/>
        <v>0</v>
      </c>
      <c r="N187" s="13">
        <v>1</v>
      </c>
      <c r="O187" s="27">
        <f t="shared" si="61"/>
        <v>0</v>
      </c>
      <c r="P187" s="26">
        <v>0</v>
      </c>
      <c r="Q187" s="13">
        <v>1</v>
      </c>
      <c r="R187" s="2"/>
    </row>
    <row r="188" spans="1:18" x14ac:dyDescent="0.55000000000000004">
      <c r="B188" s="46" t="s">
        <v>22</v>
      </c>
      <c r="C188" s="24">
        <f>C185+C187</f>
        <v>5</v>
      </c>
      <c r="D188" s="24">
        <f t="shared" ref="D188:E188" si="62">D185+D187</f>
        <v>0</v>
      </c>
      <c r="E188" s="24">
        <f t="shared" si="62"/>
        <v>5</v>
      </c>
      <c r="F188" s="35">
        <f t="shared" si="59"/>
        <v>1</v>
      </c>
      <c r="G188" s="48">
        <f>G187+G185</f>
        <v>0</v>
      </c>
      <c r="H188" s="48">
        <f t="shared" ref="H188:L188" si="63">H187+H185</f>
        <v>0</v>
      </c>
      <c r="I188" s="48">
        <f t="shared" si="63"/>
        <v>0</v>
      </c>
      <c r="J188" s="48">
        <f t="shared" si="63"/>
        <v>0</v>
      </c>
      <c r="K188" s="48">
        <f t="shared" si="63"/>
        <v>0</v>
      </c>
      <c r="L188" s="48">
        <f t="shared" si="63"/>
        <v>1</v>
      </c>
      <c r="M188" s="24">
        <f t="shared" si="60"/>
        <v>1</v>
      </c>
      <c r="N188" s="24">
        <f>N185+N187</f>
        <v>2</v>
      </c>
      <c r="O188" s="35">
        <f t="shared" si="61"/>
        <v>0.33333333333333331</v>
      </c>
      <c r="P188" s="24">
        <f>P187+P185</f>
        <v>1</v>
      </c>
      <c r="Q188" s="24">
        <f>Q187+Q185</f>
        <v>1</v>
      </c>
      <c r="R188" s="2"/>
    </row>
    <row r="189" spans="1:18" x14ac:dyDescent="0.55000000000000004">
      <c r="B189" s="5" t="s">
        <v>223</v>
      </c>
      <c r="C189" s="13">
        <v>7</v>
      </c>
      <c r="D189" s="13">
        <v>3</v>
      </c>
      <c r="E189" s="13">
        <v>4</v>
      </c>
      <c r="F189" s="9">
        <f>E189/C189</f>
        <v>0.5714285714285714</v>
      </c>
      <c r="G189" s="14">
        <v>0</v>
      </c>
      <c r="H189" s="14">
        <v>0</v>
      </c>
      <c r="I189" s="14">
        <v>0</v>
      </c>
      <c r="J189" s="14">
        <v>0</v>
      </c>
      <c r="K189" s="14">
        <v>1</v>
      </c>
      <c r="L189" s="14">
        <v>0</v>
      </c>
      <c r="M189" s="26">
        <f t="shared" si="60"/>
        <v>1</v>
      </c>
      <c r="N189" s="13">
        <v>4</v>
      </c>
      <c r="O189" s="27">
        <f t="shared" si="61"/>
        <v>0.2</v>
      </c>
      <c r="P189" s="13">
        <v>2</v>
      </c>
      <c r="Q189" s="13">
        <v>0</v>
      </c>
      <c r="R189" s="2"/>
    </row>
    <row r="190" spans="1:18" x14ac:dyDescent="0.55000000000000004">
      <c r="B190" s="5" t="s">
        <v>224</v>
      </c>
      <c r="C190" s="13">
        <v>2</v>
      </c>
      <c r="D190" s="13">
        <v>0</v>
      </c>
      <c r="E190" s="13">
        <v>2</v>
      </c>
      <c r="F190" s="9">
        <f t="shared" si="59"/>
        <v>1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1</v>
      </c>
      <c r="M190" s="26">
        <f t="shared" si="60"/>
        <v>1</v>
      </c>
      <c r="N190" s="13">
        <v>1</v>
      </c>
      <c r="O190" s="27">
        <f t="shared" si="61"/>
        <v>0.5</v>
      </c>
      <c r="P190" s="13">
        <v>0</v>
      </c>
      <c r="Q190" s="13">
        <v>0</v>
      </c>
      <c r="R190" s="2"/>
    </row>
    <row r="191" spans="1:18" x14ac:dyDescent="0.55000000000000004">
      <c r="B191" s="46" t="s">
        <v>46</v>
      </c>
      <c r="C191" s="24">
        <f>C190+C189</f>
        <v>9</v>
      </c>
      <c r="D191" s="24">
        <f t="shared" ref="D191:E191" si="64">D190+D189</f>
        <v>3</v>
      </c>
      <c r="E191" s="24">
        <f t="shared" si="64"/>
        <v>6</v>
      </c>
      <c r="F191" s="35">
        <f t="shared" si="59"/>
        <v>0.66666666666666663</v>
      </c>
      <c r="G191" s="48">
        <f>G190+G189</f>
        <v>0</v>
      </c>
      <c r="H191" s="48">
        <f t="shared" ref="H191:L191" si="65">H190+H189</f>
        <v>0</v>
      </c>
      <c r="I191" s="48">
        <f t="shared" si="65"/>
        <v>0</v>
      </c>
      <c r="J191" s="48">
        <f t="shared" si="65"/>
        <v>0</v>
      </c>
      <c r="K191" s="48">
        <f t="shared" si="65"/>
        <v>1</v>
      </c>
      <c r="L191" s="48">
        <f t="shared" si="65"/>
        <v>1</v>
      </c>
      <c r="M191" s="24">
        <f t="shared" si="60"/>
        <v>2</v>
      </c>
      <c r="N191" s="24">
        <f>N190+N189</f>
        <v>5</v>
      </c>
      <c r="O191" s="35">
        <f t="shared" si="61"/>
        <v>0.2857142857142857</v>
      </c>
      <c r="P191" s="24">
        <f>P190+P189</f>
        <v>2</v>
      </c>
      <c r="Q191" s="24">
        <f>Q190+Q189</f>
        <v>0</v>
      </c>
      <c r="R191" s="2"/>
    </row>
    <row r="192" spans="1:18" x14ac:dyDescent="0.55000000000000004">
      <c r="B192" s="5" t="s">
        <v>99</v>
      </c>
      <c r="C192" s="13">
        <v>1</v>
      </c>
      <c r="D192" s="13">
        <v>0</v>
      </c>
      <c r="E192" s="13">
        <v>1</v>
      </c>
      <c r="F192" s="9">
        <f>E192/C192</f>
        <v>1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3">
        <f>G192+H192+I192+J192+K192+L192</f>
        <v>0</v>
      </c>
      <c r="N192" s="13">
        <v>1</v>
      </c>
      <c r="O192" s="27">
        <f>M192/(M192+N192)</f>
        <v>0</v>
      </c>
      <c r="P192" s="26">
        <v>0</v>
      </c>
      <c r="Q192" s="26">
        <v>0</v>
      </c>
      <c r="R192" s="2"/>
    </row>
    <row r="193" spans="1:18" x14ac:dyDescent="0.55000000000000004">
      <c r="B193" s="46" t="s">
        <v>50</v>
      </c>
      <c r="C193" s="24">
        <f>C192</f>
        <v>1</v>
      </c>
      <c r="D193" s="24">
        <f>D192</f>
        <v>0</v>
      </c>
      <c r="E193" s="24">
        <f>E192</f>
        <v>1</v>
      </c>
      <c r="F193" s="35">
        <f>E193/C193</f>
        <v>1</v>
      </c>
      <c r="G193" s="48">
        <f t="shared" ref="G193:N193" si="66">G192</f>
        <v>0</v>
      </c>
      <c r="H193" s="48">
        <f t="shared" si="66"/>
        <v>0</v>
      </c>
      <c r="I193" s="48">
        <f t="shared" si="66"/>
        <v>0</v>
      </c>
      <c r="J193" s="48">
        <f t="shared" si="66"/>
        <v>0</v>
      </c>
      <c r="K193" s="48">
        <f t="shared" si="66"/>
        <v>0</v>
      </c>
      <c r="L193" s="48">
        <f t="shared" si="66"/>
        <v>0</v>
      </c>
      <c r="M193" s="24">
        <f t="shared" si="66"/>
        <v>0</v>
      </c>
      <c r="N193" s="24">
        <f t="shared" si="66"/>
        <v>1</v>
      </c>
      <c r="O193" s="35">
        <f>M193/(M193+N193)</f>
        <v>0</v>
      </c>
      <c r="P193" s="24">
        <f>P192</f>
        <v>0</v>
      </c>
      <c r="Q193" s="24">
        <f>Q192</f>
        <v>0</v>
      </c>
      <c r="R193" s="2"/>
    </row>
    <row r="194" spans="1:18" x14ac:dyDescent="0.55000000000000004">
      <c r="B194" s="42" t="s">
        <v>227</v>
      </c>
      <c r="C194" s="26">
        <f>D194+E194</f>
        <v>15</v>
      </c>
      <c r="D194" s="26">
        <f>D193+D191+D188</f>
        <v>3</v>
      </c>
      <c r="E194" s="26">
        <f>E188+E191+E193</f>
        <v>12</v>
      </c>
      <c r="F194" s="27">
        <f>E194/C194</f>
        <v>0.8</v>
      </c>
      <c r="G194" s="36">
        <f>G188+G191+G193</f>
        <v>0</v>
      </c>
      <c r="H194" s="36">
        <f t="shared" ref="H194:M194" si="67">H188+H191+H193</f>
        <v>0</v>
      </c>
      <c r="I194" s="36">
        <f t="shared" si="67"/>
        <v>0</v>
      </c>
      <c r="J194" s="36">
        <f t="shared" si="67"/>
        <v>0</v>
      </c>
      <c r="K194" s="36">
        <f t="shared" si="67"/>
        <v>1</v>
      </c>
      <c r="L194" s="36">
        <f t="shared" si="67"/>
        <v>2</v>
      </c>
      <c r="M194" s="36">
        <f t="shared" si="67"/>
        <v>3</v>
      </c>
      <c r="N194" s="36">
        <f>N188+N191+N193</f>
        <v>8</v>
      </c>
      <c r="O194" s="27">
        <f>M194/(M194+N194)</f>
        <v>0.27272727272727271</v>
      </c>
      <c r="P194" s="26">
        <f>P188+P191+P193</f>
        <v>3</v>
      </c>
      <c r="Q194" s="26">
        <f>Q188+Q191+Q193</f>
        <v>1</v>
      </c>
      <c r="R194" s="2"/>
    </row>
    <row r="195" spans="1:18" ht="15.6" x14ac:dyDescent="0.6">
      <c r="A195" s="25" t="s">
        <v>309</v>
      </c>
      <c r="B195" s="2"/>
      <c r="C195" s="26">
        <f>D195+E195</f>
        <v>1299</v>
      </c>
      <c r="D195" s="26">
        <f>D27+D49+D66+D135+D88+D157+D139+D171+D183+D194</f>
        <v>405</v>
      </c>
      <c r="E195" s="26">
        <f>E27+E49+E66+E135+E88+E157+E139+E171+E183+E194</f>
        <v>894</v>
      </c>
      <c r="F195" s="27">
        <f t="shared" si="43"/>
        <v>0.68822170900692836</v>
      </c>
      <c r="G195" s="36">
        <f t="shared" ref="G195:L195" si="68">G27+G49+G66+G135+G88+G157+G139+G171+G183+G194</f>
        <v>2</v>
      </c>
      <c r="H195" s="36">
        <f t="shared" si="68"/>
        <v>86</v>
      </c>
      <c r="I195" s="36">
        <f t="shared" si="68"/>
        <v>88</v>
      </c>
      <c r="J195" s="36">
        <f t="shared" si="68"/>
        <v>7</v>
      </c>
      <c r="K195" s="36">
        <f t="shared" si="68"/>
        <v>69</v>
      </c>
      <c r="L195" s="36">
        <f t="shared" si="68"/>
        <v>26</v>
      </c>
      <c r="M195" s="26">
        <f>G195+H195+I195+J195+K195+L195</f>
        <v>278</v>
      </c>
      <c r="N195" s="26">
        <f>N27+N49+N66+N135+N88+N157+N139+N171+N183+N194</f>
        <v>784</v>
      </c>
      <c r="O195" s="27">
        <f t="shared" si="45"/>
        <v>0.26177024482109229</v>
      </c>
      <c r="P195" s="26">
        <f>P27+P49+P66+P135+P88+P157+P139+P171+P183+P194</f>
        <v>183</v>
      </c>
      <c r="Q195" s="26">
        <f>Q27+Q49+Q66+Q135+Q88+Q157+Q139+Q171+Q183+Q194</f>
        <v>54</v>
      </c>
      <c r="R195" s="4"/>
    </row>
    <row r="196" spans="1:18" x14ac:dyDescent="0.55000000000000004">
      <c r="A196" s="45" t="s">
        <v>239</v>
      </c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</row>
  </sheetData>
  <pageMargins left="0.7" right="0.7" top="0.75" bottom="0.75" header="0.3" footer="0.3"/>
  <pageSetup scale="50" orientation="landscape" r:id="rId1"/>
  <headerFooter>
    <oddHeader>&amp;L&amp;"-,Bold"Program Level Data&amp;C&amp;"-,Bold"Table 41&amp;R&amp;"-,Bold"Graduate Degrees by Gender and Ethnicity</oddHeader>
    <oddFooter>&amp;L&amp;"-,Bold"Office of Institutional Research, UMass Boston</oddFooter>
  </headerFooter>
  <rowBreaks count="3" manualBreakCount="3">
    <brk id="49" max="16" man="1"/>
    <brk id="95" max="16" man="1"/>
    <brk id="139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BA0987425F7D47B7BBFC38B479458E" ma:contentTypeVersion="14" ma:contentTypeDescription="Create a new document." ma:contentTypeScope="" ma:versionID="2a0e39ef0331d25818078e64e02823bf">
  <xsd:schema xmlns:xsd="http://www.w3.org/2001/XMLSchema" xmlns:xs="http://www.w3.org/2001/XMLSchema" xmlns:p="http://schemas.microsoft.com/office/2006/metadata/properties" xmlns:ns3="a0cd5b37-e944-494c-b7b3-fa807dea3cd7" xmlns:ns4="5b95fe69-4945-4c77-86a9-fea87d1f6185" targetNamespace="http://schemas.microsoft.com/office/2006/metadata/properties" ma:root="true" ma:fieldsID="0a20284900465a8183465309776131c2" ns3:_="" ns4:_="">
    <xsd:import namespace="a0cd5b37-e944-494c-b7b3-fa807dea3cd7"/>
    <xsd:import namespace="5b95fe69-4945-4c77-86a9-fea87d1f618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d5b37-e944-494c-b7b3-fa807dea3c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5fe69-4945-4c77-86a9-fea87d1f61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F46F5-BDD5-4BC5-90DC-A43ADFB986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128770-812D-425D-A4BC-5804A7AB26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d5b37-e944-494c-b7b3-fa807dea3cd7"/>
    <ds:schemaRef ds:uri="5b95fe69-4945-4c77-86a9-fea87d1f6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E19B4D-039D-42D3-B490-BCE68F58DE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Fall 2023</vt:lpstr>
      <vt:lpstr>Fall 2022</vt:lpstr>
      <vt:lpstr>Fall 2021</vt:lpstr>
      <vt:lpstr>Fall 2020</vt:lpstr>
      <vt:lpstr>Fall 2019</vt:lpstr>
      <vt:lpstr>Fall 2018</vt:lpstr>
      <vt:lpstr>Fall 2017</vt:lpstr>
      <vt:lpstr>Fall 2016</vt:lpstr>
      <vt:lpstr>'Fall 2016'!Print_Area</vt:lpstr>
      <vt:lpstr>'Fall 2017'!Print_Area</vt:lpstr>
      <vt:lpstr>'Fall 2018'!Print_Area</vt:lpstr>
      <vt:lpstr>'Fall 2019'!Print_Area</vt:lpstr>
      <vt:lpstr>'Fall 2020'!Print_Area</vt:lpstr>
      <vt:lpstr>'Fall 2021'!Print_Area</vt:lpstr>
      <vt:lpstr>'Fall 2022'!Print_Area</vt:lpstr>
      <vt:lpstr>'Fall 2016'!Print_Titles</vt:lpstr>
      <vt:lpstr>'Fall 2017'!Print_Titles</vt:lpstr>
      <vt:lpstr>'Fall 2018'!Print_Titles</vt:lpstr>
      <vt:lpstr>'Fall 2019'!Print_Titles</vt:lpstr>
      <vt:lpstr>'Fall 2020'!Print_Titles</vt:lpstr>
      <vt:lpstr>'Fall 2021'!Print_Titles</vt:lpstr>
      <vt:lpstr>'Fall 2022'!Print_Titles</vt:lpstr>
      <vt:lpstr>'Fall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Bruce Haimowitz</dc:creator>
  <cp:keywords/>
  <dc:description/>
  <cp:lastModifiedBy>Awat O Osman</cp:lastModifiedBy>
  <cp:revision/>
  <cp:lastPrinted>2024-06-04T15:42:04Z</cp:lastPrinted>
  <dcterms:created xsi:type="dcterms:W3CDTF">2013-12-10T17:55:35Z</dcterms:created>
  <dcterms:modified xsi:type="dcterms:W3CDTF">2024-06-06T17:28:25Z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0x0101005DBA0987425F7D47B7BBFC38B479458E</vt:lpwstr>
  </property>
</Properties>
</file>