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Enrollment/"/>
    </mc:Choice>
  </mc:AlternateContent>
  <xr:revisionPtr revIDLastSave="99" documentId="8_{73339974-5613-4AC2-8FC1-DC9CF2C1E71C}" xr6:coauthVersionLast="47" xr6:coauthVersionMax="47" xr10:uidLastSave="{D4EA35C0-1BCA-4841-AE65-6198DB8DCA8B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Sheet1!$A$1:$BO$23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5" i="1" l="1"/>
  <c r="BO16" i="1"/>
  <c r="BO17" i="1"/>
  <c r="BO18" i="1"/>
  <c r="BO19" i="1"/>
  <c r="BN16" i="1"/>
  <c r="BN17" i="1"/>
  <c r="BN18" i="1"/>
  <c r="BN19" i="1"/>
  <c r="BN15" i="1"/>
  <c r="BO6" i="1"/>
  <c r="BO7" i="1"/>
  <c r="BO8" i="1"/>
  <c r="BO9" i="1"/>
  <c r="BO10" i="1"/>
  <c r="BO11" i="1"/>
  <c r="BO12" i="1"/>
  <c r="BN7" i="1"/>
  <c r="BN8" i="1"/>
  <c r="BN9" i="1"/>
  <c r="BN10" i="1"/>
  <c r="BN11" i="1"/>
  <c r="BN12" i="1"/>
  <c r="BN6" i="1"/>
  <c r="BL20" i="1"/>
  <c r="BM20" i="1"/>
  <c r="BL13" i="1"/>
  <c r="BM13" i="1"/>
  <c r="BO13" i="1" l="1"/>
  <c r="BM21" i="1"/>
  <c r="BL21" i="1"/>
  <c r="BK13" i="1"/>
  <c r="BJ13" i="1"/>
  <c r="BN13" i="1" s="1"/>
  <c r="BJ20" i="1"/>
  <c r="BN20" i="1" s="1"/>
  <c r="BK20" i="1"/>
  <c r="BO20" i="1" s="1"/>
  <c r="BI20" i="1"/>
  <c r="BH20" i="1"/>
  <c r="BI21" i="1"/>
  <c r="BF20" i="1"/>
  <c r="BG13" i="1"/>
  <c r="BF13" i="1"/>
  <c r="BD20" i="1"/>
  <c r="BE20" i="1"/>
  <c r="BD13" i="1"/>
  <c r="BE13" i="1"/>
  <c r="BJ21" i="1" l="1"/>
  <c r="BN21" i="1" s="1"/>
  <c r="BK21" i="1"/>
  <c r="BO21" i="1" s="1"/>
  <c r="BG21" i="1"/>
  <c r="BF21" i="1"/>
  <c r="BE21" i="1"/>
  <c r="BD21" i="1"/>
  <c r="AV13" i="1"/>
  <c r="BC13" i="1" l="1"/>
  <c r="BB13" i="1"/>
  <c r="BB20" i="1"/>
  <c r="BC20" i="1"/>
  <c r="BC21" i="1" l="1"/>
  <c r="BB21" i="1"/>
  <c r="BA20" i="1" l="1"/>
  <c r="AZ20" i="1"/>
  <c r="AS21" i="1"/>
  <c r="AX21" i="1"/>
  <c r="AY21" i="1"/>
  <c r="BA13" i="1"/>
  <c r="AZ13" i="1"/>
  <c r="BA21" i="1" l="1"/>
  <c r="AZ21" i="1"/>
  <c r="H21" i="1" l="1"/>
  <c r="AW20" i="1"/>
  <c r="AV20" i="1"/>
  <c r="AU20" i="1"/>
  <c r="AT20" i="1"/>
  <c r="AR20" i="1"/>
  <c r="AQ20" i="1"/>
  <c r="AP20" i="1"/>
  <c r="AO20" i="1"/>
  <c r="AN20" i="1"/>
  <c r="AM20" i="1"/>
  <c r="AL20" i="1"/>
  <c r="AK20" i="1"/>
  <c r="AJ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20" i="1"/>
  <c r="F20" i="1"/>
  <c r="E20" i="1"/>
  <c r="D20" i="1"/>
  <c r="C20" i="1"/>
  <c r="B20" i="1"/>
  <c r="AW13" i="1"/>
  <c r="AU13" i="1"/>
  <c r="AT13" i="1"/>
  <c r="AR13" i="1"/>
  <c r="AQ13" i="1"/>
  <c r="AP13" i="1"/>
  <c r="AO13" i="1"/>
  <c r="AN13" i="1"/>
  <c r="AM13" i="1"/>
  <c r="AL13" i="1"/>
  <c r="AK13" i="1"/>
  <c r="AJ13" i="1"/>
  <c r="AI13" i="1"/>
  <c r="AI21" i="1" s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J13" i="1"/>
  <c r="I13" i="1"/>
  <c r="I21" i="1" s="1"/>
  <c r="G13" i="1"/>
  <c r="F13" i="1"/>
  <c r="E13" i="1"/>
  <c r="D13" i="1"/>
  <c r="C13" i="1"/>
  <c r="B13" i="1"/>
  <c r="L12" i="1"/>
  <c r="L6" i="1"/>
  <c r="AU21" i="1" l="1"/>
  <c r="AL21" i="1"/>
  <c r="AK21" i="1"/>
  <c r="AT21" i="1"/>
  <c r="AM21" i="1"/>
  <c r="AH21" i="1"/>
  <c r="AQ21" i="1"/>
  <c r="AJ21" i="1"/>
  <c r="AR21" i="1"/>
  <c r="AG21" i="1"/>
  <c r="AV21" i="1"/>
  <c r="AN21" i="1"/>
  <c r="AP21" i="1"/>
  <c r="AW21" i="1"/>
  <c r="AO21" i="1"/>
  <c r="Y21" i="1"/>
  <c r="T21" i="1"/>
  <c r="AB21" i="1"/>
  <c r="R21" i="1"/>
  <c r="N21" i="1"/>
  <c r="Z21" i="1"/>
  <c r="V21" i="1"/>
  <c r="AD21" i="1"/>
  <c r="J21" i="1"/>
  <c r="D21" i="1"/>
  <c r="F21" i="1"/>
  <c r="G21" i="1"/>
  <c r="S21" i="1"/>
  <c r="L13" i="1"/>
  <c r="L21" i="1" s="1"/>
  <c r="B21" i="1"/>
  <c r="E21" i="1"/>
  <c r="O21" i="1"/>
  <c r="W21" i="1"/>
  <c r="AE21" i="1"/>
  <c r="P21" i="1"/>
  <c r="X21" i="1"/>
  <c r="AF21" i="1"/>
  <c r="Q21" i="1"/>
  <c r="AA21" i="1"/>
  <c r="K21" i="1"/>
  <c r="C21" i="1"/>
  <c r="M21" i="1"/>
  <c r="U21" i="1"/>
  <c r="AC21" i="1"/>
  <c r="B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Kristyna Cloherty</author>
  </authors>
  <commentList>
    <comment ref="Y1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Kristyna Cloherty:</t>
        </r>
        <r>
          <rPr>
            <sz val="8"/>
            <color indexed="81"/>
            <rFont val="Tahoma"/>
            <family val="2"/>
          </rPr>
          <t xml:space="preserve">
1 subtracted to reflect the output's total.</t>
        </r>
      </text>
    </comment>
    <comment ref="Y2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Kristyna Cloherty:</t>
        </r>
        <r>
          <rPr>
            <sz val="8"/>
            <color indexed="81"/>
            <rFont val="Tahoma"/>
            <family val="2"/>
          </rPr>
          <t xml:space="preserve">
1 subtracted to reflect the output's total</t>
        </r>
      </text>
    </comment>
  </commentList>
</comments>
</file>

<file path=xl/sharedStrings.xml><?xml version="1.0" encoding="utf-8"?>
<sst xmlns="http://schemas.openxmlformats.org/spreadsheetml/2006/main" count="120" uniqueCount="50">
  <si>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</si>
  <si>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</si>
  <si>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</si>
  <si>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</si>
  <si>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</si>
  <si>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</si>
  <si>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</si>
  <si>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</si>
  <si>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</si>
  <si>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</si>
  <si>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</si>
  <si>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</si>
  <si>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</si>
  <si>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</si>
  <si>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</si>
  <si>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</si>
  <si>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</si>
  <si>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</si>
  <si>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</si>
  <si>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</si>
  <si>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</si>
  <si>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</si>
  <si>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</si>
  <si>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</si>
  <si>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</si>
  <si>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</si>
  <si>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1-Year Change</t>
  </si>
  <si>
    <t>Student Level</t>
  </si>
  <si>
    <t>HCT</t>
  </si>
  <si>
    <t>FTE</t>
  </si>
  <si>
    <t>IFTE</t>
  </si>
  <si>
    <t>UNDERGRADUATE</t>
  </si>
  <si>
    <t>Certificate</t>
  </si>
  <si>
    <t>First Year</t>
  </si>
  <si>
    <t>Sophomore</t>
  </si>
  <si>
    <t>Junior</t>
  </si>
  <si>
    <t>Senior</t>
  </si>
  <si>
    <t>CPCS</t>
  </si>
  <si>
    <t>Non-Degree</t>
  </si>
  <si>
    <t>Total Undergraduate</t>
  </si>
  <si>
    <t>GRADUATE</t>
  </si>
  <si>
    <t>Doctoral</t>
  </si>
  <si>
    <t>Master's</t>
  </si>
  <si>
    <t>CAGS</t>
  </si>
  <si>
    <t>Total Graduate</t>
  </si>
  <si>
    <t>Total Institution</t>
  </si>
  <si>
    <t xml:space="preserve">FTE=Full-time Equivalent (by student level)  </t>
  </si>
  <si>
    <t>Due to rounding FTE might not match with other tables</t>
  </si>
  <si>
    <t>Fall 2025</t>
  </si>
  <si>
    <t>Headcount and FTE Enrollment by Student Level - Fall 2017 -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</si>
</sst>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3" fontId="2" fillId="0" borderId="0" applyFill="0" applyBorder="0" applyAlignment="0" applyProtection="0"/>
  </cellStyleXfs>
  <cellXfs count="61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0" xfId="3" applyFont="1"/>
    <xf numFmtId="3" fontId="4" fillId="0" borderId="0" xfId="5" applyFont="1" applyFill="1" applyBorder="1" applyAlignment="1">
      <alignment horizontal="right"/>
    </xf>
    <xf numFmtId="3" fontId="4" fillId="0" borderId="0" xfId="5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7" fillId="0" borderId="0" xfId="4" applyFont="1" applyFill="1" applyBorder="1"/>
    <xf numFmtId="3" fontId="7" fillId="0" borderId="0" xfId="5" applyFont="1" applyFill="1" applyBorder="1" applyAlignment="1">
      <alignment horizontal="right"/>
    </xf>
    <xf numFmtId="165" fontId="4" fillId="0" borderId="0" xfId="5" applyNumberFormat="1" applyFont="1" applyFill="1" applyBorder="1" applyAlignment="1">
      <alignment horizontal="right"/>
    </xf>
    <xf numFmtId="165" fontId="4" fillId="0" borderId="0" xfId="5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1" fontId="4" fillId="0" borderId="0" xfId="5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3" fontId="7" fillId="0" borderId="1" xfId="5" applyFont="1" applyFill="1" applyBorder="1" applyAlignment="1">
      <alignment horizontal="right"/>
    </xf>
    <xf numFmtId="0" fontId="7" fillId="0" borderId="1" xfId="4" applyFont="1" applyFill="1" applyBorder="1"/>
    <xf numFmtId="0" fontId="7" fillId="0" borderId="1" xfId="3" applyFont="1" applyBorder="1"/>
    <xf numFmtId="3" fontId="7" fillId="0" borderId="1" xfId="5" applyFont="1" applyFill="1" applyBorder="1" applyAlignment="1">
      <alignment horizontal="center"/>
    </xf>
    <xf numFmtId="3" fontId="4" fillId="0" borderId="1" xfId="5" applyFont="1" applyFill="1" applyBorder="1" applyAlignment="1">
      <alignment horizontal="right"/>
    </xf>
    <xf numFmtId="3" fontId="7" fillId="0" borderId="0" xfId="5" applyFont="1" applyFill="1" applyBorder="1"/>
    <xf numFmtId="1" fontId="7" fillId="0" borderId="0" xfId="5" applyNumberFormat="1" applyFont="1" applyFill="1" applyBorder="1" applyAlignment="1">
      <alignment horizontal="left"/>
    </xf>
    <xf numFmtId="1" fontId="7" fillId="0" borderId="0" xfId="5" applyNumberFormat="1" applyFont="1" applyFill="1" applyBorder="1" applyAlignment="1">
      <alignment horizontal="right"/>
    </xf>
    <xf numFmtId="0" fontId="7" fillId="0" borderId="1" xfId="3" applyFont="1" applyBorder="1" applyAlignment="1">
      <alignment horizontal="center"/>
    </xf>
    <xf numFmtId="0" fontId="7" fillId="0" borderId="2" xfId="4" applyFont="1" applyFill="1" applyBorder="1"/>
    <xf numFmtId="3" fontId="4" fillId="0" borderId="2" xfId="5" applyFont="1" applyFill="1" applyBorder="1" applyAlignment="1">
      <alignment horizontal="right"/>
    </xf>
    <xf numFmtId="3" fontId="7" fillId="0" borderId="2" xfId="5" applyFont="1" applyFill="1" applyBorder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right"/>
    </xf>
    <xf numFmtId="0" fontId="12" fillId="0" borderId="0" xfId="0" applyFont="1"/>
    <xf numFmtId="3" fontId="7" fillId="0" borderId="0" xfId="5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3" fontId="7" fillId="0" borderId="2" xfId="5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4" fillId="0" borderId="0" xfId="3" applyFont="1"/>
    <xf numFmtId="3" fontId="15" fillId="0" borderId="0" xfId="0" applyNumberFormat="1" applyFont="1" applyAlignment="1">
      <alignment horizontal="center" vertical="center"/>
    </xf>
    <xf numFmtId="3" fontId="4" fillId="0" borderId="0" xfId="3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0" fontId="0" fillId="0" borderId="0" xfId="2" applyNumberFormat="1" applyFont="1" applyAlignment="1">
      <alignment horizontal="center"/>
    </xf>
    <xf numFmtId="0" fontId="16" fillId="0" borderId="0" xfId="0" quotePrefix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164" fontId="7" fillId="0" borderId="0" xfId="4" applyNumberFormat="1" applyFont="1" applyFill="1" applyBorder="1" applyAlignment="1">
      <alignment horizontal="center" wrapText="1"/>
    </xf>
    <xf numFmtId="3" fontId="7" fillId="0" borderId="0" xfId="5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" fontId="7" fillId="0" borderId="0" xfId="5" applyNumberFormat="1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5" fillId="0" borderId="0" xfId="3" applyFont="1" applyAlignment="1">
      <alignment horizontal="center"/>
    </xf>
    <xf numFmtId="3" fontId="0" fillId="0" borderId="0" xfId="0" applyNumberFormat="1" applyAlignment="1">
      <alignment horizontal="center"/>
    </xf>
  </cellXfs>
  <cellStyles count="6">
    <cellStyle name="Comma" xfId="1" builtinId="3"/>
    <cellStyle name="Comma0" xfId="5" xr:uid="{00000000-0005-0000-0000-000001000000}"/>
    <cellStyle name="Normal" xfId="0" builtinId="0"/>
    <cellStyle name="Normal_Enrollment 2001 2" xfId="3" xr:uid="{00000000-0005-0000-0000-000003000000}"/>
    <cellStyle name="normal_Enrollment 2001 2_1" xfId="4" xr:uid="{00000000-0005-0000-0000-000004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30</xdr:row>
      <xdr:rowOff>0</xdr:rowOff>
    </xdr:from>
    <xdr:to>
      <xdr:col>35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76750" y="7896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8"/>
  <sheetViews>
    <sheetView tabSelected="1" zoomScale="120" zoomScaleNormal="120" workbookViewId="0">
      <selection activeCell="BP7" sqref="BP7"/>
    </sheetView>
  </sheetViews>
  <sheetFormatPr defaultColWidth="11.42578125" defaultRowHeight="15" customHeight="1" x14ac:dyDescent="0.25"/>
  <cols>
    <col min="1" max="1" width="18.5703125" style="2" customWidth="1"/>
    <col min="2" max="2" width="9" style="2" hidden="1" customWidth="1"/>
    <col min="3" max="3" width="9.140625" style="2" hidden="1" customWidth="1"/>
    <col min="4" max="4" width="9" style="2" hidden="1" customWidth="1"/>
    <col min="5" max="5" width="8.7109375" style="2" hidden="1" customWidth="1"/>
    <col min="6" max="7" width="8.42578125" style="2" hidden="1" customWidth="1"/>
    <col min="8" max="8" width="8.85546875" style="2" hidden="1" customWidth="1"/>
    <col min="9" max="15" width="9.140625" style="2" hidden="1" customWidth="1"/>
    <col min="16" max="16" width="12" style="2" hidden="1" customWidth="1"/>
    <col min="17" max="17" width="9.140625" style="2" hidden="1" customWidth="1"/>
    <col min="18" max="20" width="10.28515625" style="2" hidden="1" customWidth="1"/>
    <col min="21" max="21" width="11.7109375" style="2" hidden="1" customWidth="1"/>
    <col min="22" max="22" width="0.28515625" style="2" hidden="1" customWidth="1"/>
    <col min="23" max="26" width="10.28515625" style="2" hidden="1" customWidth="1"/>
    <col min="27" max="27" width="6" style="2" hidden="1" customWidth="1"/>
    <col min="28" max="28" width="6.42578125" style="2" hidden="1" customWidth="1"/>
    <col min="29" max="29" width="5.42578125" style="2" hidden="1" customWidth="1"/>
    <col min="30" max="30" width="7.28515625" style="2" hidden="1" customWidth="1"/>
    <col min="31" max="35" width="6.42578125" style="2" hidden="1" customWidth="1"/>
    <col min="36" max="36" width="8.85546875" style="2" hidden="1" customWidth="1"/>
    <col min="37" max="37" width="7.42578125" style="2" hidden="1" customWidth="1"/>
    <col min="38" max="38" width="8.140625" style="2" hidden="1" customWidth="1"/>
    <col min="39" max="39" width="8.85546875" style="2" hidden="1" customWidth="1"/>
    <col min="40" max="40" width="8.42578125" style="2" hidden="1" customWidth="1"/>
    <col min="41" max="41" width="7" style="2" hidden="1" customWidth="1"/>
    <col min="42" max="43" width="8.28515625" style="2" hidden="1" customWidth="1"/>
    <col min="44" max="44" width="8.140625" style="2" hidden="1" customWidth="1"/>
    <col min="45" max="45" width="7.85546875" style="2" hidden="1" customWidth="1"/>
    <col min="46" max="47" width="6.140625" style="28" hidden="1" customWidth="1"/>
    <col min="48" max="49" width="8.42578125" style="28" customWidth="1"/>
    <col min="50" max="50" width="7" style="35" customWidth="1"/>
    <col min="51" max="51" width="7.7109375" style="35" customWidth="1"/>
    <col min="52" max="52" width="7.7109375" style="28" customWidth="1"/>
    <col min="53" max="53" width="7.140625" style="28" customWidth="1"/>
    <col min="54" max="55" width="7.42578125" style="28" customWidth="1"/>
    <col min="56" max="56" width="7.28515625" style="42" customWidth="1"/>
    <col min="57" max="57" width="8" style="42" customWidth="1"/>
    <col min="58" max="61" width="8.5703125" style="4" customWidth="1"/>
    <col min="62" max="62" width="7" style="4" customWidth="1"/>
    <col min="63" max="63" width="7.42578125" style="4" customWidth="1"/>
    <col min="64" max="64" width="8.140625" style="42" customWidth="1"/>
    <col min="65" max="65" width="7.42578125" style="42" customWidth="1"/>
    <col min="66" max="66" width="7.7109375" style="12" customWidth="1"/>
    <col min="67" max="67" width="9" style="12" customWidth="1"/>
    <col min="68" max="257" width="11.42578125" style="4"/>
    <col min="258" max="258" width="27.7109375" style="4" customWidth="1"/>
    <col min="259" max="286" width="0" style="4" hidden="1" customWidth="1"/>
    <col min="287" max="292" width="6.42578125" style="4" bestFit="1" customWidth="1"/>
    <col min="293" max="293" width="8.85546875" style="4" customWidth="1"/>
    <col min="294" max="294" width="7.42578125" style="4" customWidth="1"/>
    <col min="295" max="295" width="8.140625" style="4" customWidth="1"/>
    <col min="296" max="296" width="8.85546875" style="4" customWidth="1"/>
    <col min="297" max="297" width="8.42578125" style="4" customWidth="1"/>
    <col min="298" max="298" width="7" style="4" bestFit="1" customWidth="1"/>
    <col min="299" max="300" width="8.28515625" style="4" customWidth="1"/>
    <col min="301" max="301" width="8.140625" style="4" customWidth="1"/>
    <col min="302" max="302" width="7.85546875" style="4" customWidth="1"/>
    <col min="303" max="303" width="8.7109375" style="4" customWidth="1"/>
    <col min="304" max="304" width="7.42578125" style="4" customWidth="1"/>
    <col min="305" max="305" width="8.85546875" style="4" customWidth="1"/>
    <col min="306" max="306" width="9.42578125" style="4" customWidth="1"/>
    <col min="307" max="307" width="9.28515625" style="4" customWidth="1"/>
    <col min="308" max="308" width="9.7109375" style="4" customWidth="1"/>
    <col min="309" max="513" width="11.42578125" style="4"/>
    <col min="514" max="514" width="27.7109375" style="4" customWidth="1"/>
    <col min="515" max="542" width="0" style="4" hidden="1" customWidth="1"/>
    <col min="543" max="548" width="6.42578125" style="4" bestFit="1" customWidth="1"/>
    <col min="549" max="549" width="8.85546875" style="4" customWidth="1"/>
    <col min="550" max="550" width="7.42578125" style="4" customWidth="1"/>
    <col min="551" max="551" width="8.140625" style="4" customWidth="1"/>
    <col min="552" max="552" width="8.85546875" style="4" customWidth="1"/>
    <col min="553" max="553" width="8.42578125" style="4" customWidth="1"/>
    <col min="554" max="554" width="7" style="4" bestFit="1" customWidth="1"/>
    <col min="555" max="556" width="8.28515625" style="4" customWidth="1"/>
    <col min="557" max="557" width="8.140625" style="4" customWidth="1"/>
    <col min="558" max="558" width="7.85546875" style="4" customWidth="1"/>
    <col min="559" max="559" width="8.7109375" style="4" customWidth="1"/>
    <col min="560" max="560" width="7.42578125" style="4" customWidth="1"/>
    <col min="561" max="561" width="8.85546875" style="4" customWidth="1"/>
    <col min="562" max="562" width="9.42578125" style="4" customWidth="1"/>
    <col min="563" max="563" width="9.28515625" style="4" customWidth="1"/>
    <col min="564" max="564" width="9.7109375" style="4" customWidth="1"/>
    <col min="565" max="769" width="11.42578125" style="4"/>
    <col min="770" max="770" width="27.7109375" style="4" customWidth="1"/>
    <col min="771" max="798" width="0" style="4" hidden="1" customWidth="1"/>
    <col min="799" max="804" width="6.42578125" style="4" bestFit="1" customWidth="1"/>
    <col min="805" max="805" width="8.85546875" style="4" customWidth="1"/>
    <col min="806" max="806" width="7.42578125" style="4" customWidth="1"/>
    <col min="807" max="807" width="8.140625" style="4" customWidth="1"/>
    <col min="808" max="808" width="8.85546875" style="4" customWidth="1"/>
    <col min="809" max="809" width="8.42578125" style="4" customWidth="1"/>
    <col min="810" max="810" width="7" style="4" bestFit="1" customWidth="1"/>
    <col min="811" max="812" width="8.28515625" style="4" customWidth="1"/>
    <col min="813" max="813" width="8.140625" style="4" customWidth="1"/>
    <col min="814" max="814" width="7.85546875" style="4" customWidth="1"/>
    <col min="815" max="815" width="8.7109375" style="4" customWidth="1"/>
    <col min="816" max="816" width="7.42578125" style="4" customWidth="1"/>
    <col min="817" max="817" width="8.85546875" style="4" customWidth="1"/>
    <col min="818" max="818" width="9.42578125" style="4" customWidth="1"/>
    <col min="819" max="819" width="9.28515625" style="4" customWidth="1"/>
    <col min="820" max="820" width="9.7109375" style="4" customWidth="1"/>
    <col min="821" max="1025" width="11.42578125" style="4"/>
    <col min="1026" max="1026" width="27.7109375" style="4" customWidth="1"/>
    <col min="1027" max="1054" width="0" style="4" hidden="1" customWidth="1"/>
    <col min="1055" max="1060" width="6.42578125" style="4" bestFit="1" customWidth="1"/>
    <col min="1061" max="1061" width="8.85546875" style="4" customWidth="1"/>
    <col min="1062" max="1062" width="7.42578125" style="4" customWidth="1"/>
    <col min="1063" max="1063" width="8.140625" style="4" customWidth="1"/>
    <col min="1064" max="1064" width="8.85546875" style="4" customWidth="1"/>
    <col min="1065" max="1065" width="8.42578125" style="4" customWidth="1"/>
    <col min="1066" max="1066" width="7" style="4" bestFit="1" customWidth="1"/>
    <col min="1067" max="1068" width="8.28515625" style="4" customWidth="1"/>
    <col min="1069" max="1069" width="8.140625" style="4" customWidth="1"/>
    <col min="1070" max="1070" width="7.85546875" style="4" customWidth="1"/>
    <col min="1071" max="1071" width="8.7109375" style="4" customWidth="1"/>
    <col min="1072" max="1072" width="7.42578125" style="4" customWidth="1"/>
    <col min="1073" max="1073" width="8.85546875" style="4" customWidth="1"/>
    <col min="1074" max="1074" width="9.42578125" style="4" customWidth="1"/>
    <col min="1075" max="1075" width="9.28515625" style="4" customWidth="1"/>
    <col min="1076" max="1076" width="9.7109375" style="4" customWidth="1"/>
    <col min="1077" max="1281" width="11.42578125" style="4"/>
    <col min="1282" max="1282" width="27.7109375" style="4" customWidth="1"/>
    <col min="1283" max="1310" width="0" style="4" hidden="1" customWidth="1"/>
    <col min="1311" max="1316" width="6.42578125" style="4" bestFit="1" customWidth="1"/>
    <col min="1317" max="1317" width="8.85546875" style="4" customWidth="1"/>
    <col min="1318" max="1318" width="7.42578125" style="4" customWidth="1"/>
    <col min="1319" max="1319" width="8.140625" style="4" customWidth="1"/>
    <col min="1320" max="1320" width="8.85546875" style="4" customWidth="1"/>
    <col min="1321" max="1321" width="8.42578125" style="4" customWidth="1"/>
    <col min="1322" max="1322" width="7" style="4" bestFit="1" customWidth="1"/>
    <col min="1323" max="1324" width="8.28515625" style="4" customWidth="1"/>
    <col min="1325" max="1325" width="8.140625" style="4" customWidth="1"/>
    <col min="1326" max="1326" width="7.85546875" style="4" customWidth="1"/>
    <col min="1327" max="1327" width="8.7109375" style="4" customWidth="1"/>
    <col min="1328" max="1328" width="7.42578125" style="4" customWidth="1"/>
    <col min="1329" max="1329" width="8.85546875" style="4" customWidth="1"/>
    <col min="1330" max="1330" width="9.42578125" style="4" customWidth="1"/>
    <col min="1331" max="1331" width="9.28515625" style="4" customWidth="1"/>
    <col min="1332" max="1332" width="9.7109375" style="4" customWidth="1"/>
    <col min="1333" max="1537" width="11.42578125" style="4"/>
    <col min="1538" max="1538" width="27.7109375" style="4" customWidth="1"/>
    <col min="1539" max="1566" width="0" style="4" hidden="1" customWidth="1"/>
    <col min="1567" max="1572" width="6.42578125" style="4" bestFit="1" customWidth="1"/>
    <col min="1573" max="1573" width="8.85546875" style="4" customWidth="1"/>
    <col min="1574" max="1574" width="7.42578125" style="4" customWidth="1"/>
    <col min="1575" max="1575" width="8.140625" style="4" customWidth="1"/>
    <col min="1576" max="1576" width="8.85546875" style="4" customWidth="1"/>
    <col min="1577" max="1577" width="8.42578125" style="4" customWidth="1"/>
    <col min="1578" max="1578" width="7" style="4" bestFit="1" customWidth="1"/>
    <col min="1579" max="1580" width="8.28515625" style="4" customWidth="1"/>
    <col min="1581" max="1581" width="8.140625" style="4" customWidth="1"/>
    <col min="1582" max="1582" width="7.85546875" style="4" customWidth="1"/>
    <col min="1583" max="1583" width="8.7109375" style="4" customWidth="1"/>
    <col min="1584" max="1584" width="7.42578125" style="4" customWidth="1"/>
    <col min="1585" max="1585" width="8.85546875" style="4" customWidth="1"/>
    <col min="1586" max="1586" width="9.42578125" style="4" customWidth="1"/>
    <col min="1587" max="1587" width="9.28515625" style="4" customWidth="1"/>
    <col min="1588" max="1588" width="9.7109375" style="4" customWidth="1"/>
    <col min="1589" max="1793" width="11.42578125" style="4"/>
    <col min="1794" max="1794" width="27.7109375" style="4" customWidth="1"/>
    <col min="1795" max="1822" width="0" style="4" hidden="1" customWidth="1"/>
    <col min="1823" max="1828" width="6.42578125" style="4" bestFit="1" customWidth="1"/>
    <col min="1829" max="1829" width="8.85546875" style="4" customWidth="1"/>
    <col min="1830" max="1830" width="7.42578125" style="4" customWidth="1"/>
    <col min="1831" max="1831" width="8.140625" style="4" customWidth="1"/>
    <col min="1832" max="1832" width="8.85546875" style="4" customWidth="1"/>
    <col min="1833" max="1833" width="8.42578125" style="4" customWidth="1"/>
    <col min="1834" max="1834" width="7" style="4" bestFit="1" customWidth="1"/>
    <col min="1835" max="1836" width="8.28515625" style="4" customWidth="1"/>
    <col min="1837" max="1837" width="8.140625" style="4" customWidth="1"/>
    <col min="1838" max="1838" width="7.85546875" style="4" customWidth="1"/>
    <col min="1839" max="1839" width="8.7109375" style="4" customWidth="1"/>
    <col min="1840" max="1840" width="7.42578125" style="4" customWidth="1"/>
    <col min="1841" max="1841" width="8.85546875" style="4" customWidth="1"/>
    <col min="1842" max="1842" width="9.42578125" style="4" customWidth="1"/>
    <col min="1843" max="1843" width="9.28515625" style="4" customWidth="1"/>
    <col min="1844" max="1844" width="9.7109375" style="4" customWidth="1"/>
    <col min="1845" max="2049" width="11.42578125" style="4"/>
    <col min="2050" max="2050" width="27.7109375" style="4" customWidth="1"/>
    <col min="2051" max="2078" width="0" style="4" hidden="1" customWidth="1"/>
    <col min="2079" max="2084" width="6.42578125" style="4" bestFit="1" customWidth="1"/>
    <col min="2085" max="2085" width="8.85546875" style="4" customWidth="1"/>
    <col min="2086" max="2086" width="7.42578125" style="4" customWidth="1"/>
    <col min="2087" max="2087" width="8.140625" style="4" customWidth="1"/>
    <col min="2088" max="2088" width="8.85546875" style="4" customWidth="1"/>
    <col min="2089" max="2089" width="8.42578125" style="4" customWidth="1"/>
    <col min="2090" max="2090" width="7" style="4" bestFit="1" customWidth="1"/>
    <col min="2091" max="2092" width="8.28515625" style="4" customWidth="1"/>
    <col min="2093" max="2093" width="8.140625" style="4" customWidth="1"/>
    <col min="2094" max="2094" width="7.85546875" style="4" customWidth="1"/>
    <col min="2095" max="2095" width="8.7109375" style="4" customWidth="1"/>
    <col min="2096" max="2096" width="7.42578125" style="4" customWidth="1"/>
    <col min="2097" max="2097" width="8.85546875" style="4" customWidth="1"/>
    <col min="2098" max="2098" width="9.42578125" style="4" customWidth="1"/>
    <col min="2099" max="2099" width="9.28515625" style="4" customWidth="1"/>
    <col min="2100" max="2100" width="9.7109375" style="4" customWidth="1"/>
    <col min="2101" max="2305" width="11.42578125" style="4"/>
    <col min="2306" max="2306" width="27.7109375" style="4" customWidth="1"/>
    <col min="2307" max="2334" width="0" style="4" hidden="1" customWidth="1"/>
    <col min="2335" max="2340" width="6.42578125" style="4" bestFit="1" customWidth="1"/>
    <col min="2341" max="2341" width="8.85546875" style="4" customWidth="1"/>
    <col min="2342" max="2342" width="7.42578125" style="4" customWidth="1"/>
    <col min="2343" max="2343" width="8.140625" style="4" customWidth="1"/>
    <col min="2344" max="2344" width="8.85546875" style="4" customWidth="1"/>
    <col min="2345" max="2345" width="8.42578125" style="4" customWidth="1"/>
    <col min="2346" max="2346" width="7" style="4" bestFit="1" customWidth="1"/>
    <col min="2347" max="2348" width="8.28515625" style="4" customWidth="1"/>
    <col min="2349" max="2349" width="8.140625" style="4" customWidth="1"/>
    <col min="2350" max="2350" width="7.85546875" style="4" customWidth="1"/>
    <col min="2351" max="2351" width="8.7109375" style="4" customWidth="1"/>
    <col min="2352" max="2352" width="7.42578125" style="4" customWidth="1"/>
    <col min="2353" max="2353" width="8.85546875" style="4" customWidth="1"/>
    <col min="2354" max="2354" width="9.42578125" style="4" customWidth="1"/>
    <col min="2355" max="2355" width="9.28515625" style="4" customWidth="1"/>
    <col min="2356" max="2356" width="9.7109375" style="4" customWidth="1"/>
    <col min="2357" max="2561" width="11.42578125" style="4"/>
    <col min="2562" max="2562" width="27.7109375" style="4" customWidth="1"/>
    <col min="2563" max="2590" width="0" style="4" hidden="1" customWidth="1"/>
    <col min="2591" max="2596" width="6.42578125" style="4" bestFit="1" customWidth="1"/>
    <col min="2597" max="2597" width="8.85546875" style="4" customWidth="1"/>
    <col min="2598" max="2598" width="7.42578125" style="4" customWidth="1"/>
    <col min="2599" max="2599" width="8.140625" style="4" customWidth="1"/>
    <col min="2600" max="2600" width="8.85546875" style="4" customWidth="1"/>
    <col min="2601" max="2601" width="8.42578125" style="4" customWidth="1"/>
    <col min="2602" max="2602" width="7" style="4" bestFit="1" customWidth="1"/>
    <col min="2603" max="2604" width="8.28515625" style="4" customWidth="1"/>
    <col min="2605" max="2605" width="8.140625" style="4" customWidth="1"/>
    <col min="2606" max="2606" width="7.85546875" style="4" customWidth="1"/>
    <col min="2607" max="2607" width="8.7109375" style="4" customWidth="1"/>
    <col min="2608" max="2608" width="7.42578125" style="4" customWidth="1"/>
    <col min="2609" max="2609" width="8.85546875" style="4" customWidth="1"/>
    <col min="2610" max="2610" width="9.42578125" style="4" customWidth="1"/>
    <col min="2611" max="2611" width="9.28515625" style="4" customWidth="1"/>
    <col min="2612" max="2612" width="9.7109375" style="4" customWidth="1"/>
    <col min="2613" max="2817" width="11.42578125" style="4"/>
    <col min="2818" max="2818" width="27.7109375" style="4" customWidth="1"/>
    <col min="2819" max="2846" width="0" style="4" hidden="1" customWidth="1"/>
    <col min="2847" max="2852" width="6.42578125" style="4" bestFit="1" customWidth="1"/>
    <col min="2853" max="2853" width="8.85546875" style="4" customWidth="1"/>
    <col min="2854" max="2854" width="7.42578125" style="4" customWidth="1"/>
    <col min="2855" max="2855" width="8.140625" style="4" customWidth="1"/>
    <col min="2856" max="2856" width="8.85546875" style="4" customWidth="1"/>
    <col min="2857" max="2857" width="8.42578125" style="4" customWidth="1"/>
    <col min="2858" max="2858" width="7" style="4" bestFit="1" customWidth="1"/>
    <col min="2859" max="2860" width="8.28515625" style="4" customWidth="1"/>
    <col min="2861" max="2861" width="8.140625" style="4" customWidth="1"/>
    <col min="2862" max="2862" width="7.85546875" style="4" customWidth="1"/>
    <col min="2863" max="2863" width="8.7109375" style="4" customWidth="1"/>
    <col min="2864" max="2864" width="7.42578125" style="4" customWidth="1"/>
    <col min="2865" max="2865" width="8.85546875" style="4" customWidth="1"/>
    <col min="2866" max="2866" width="9.42578125" style="4" customWidth="1"/>
    <col min="2867" max="2867" width="9.28515625" style="4" customWidth="1"/>
    <col min="2868" max="2868" width="9.7109375" style="4" customWidth="1"/>
    <col min="2869" max="3073" width="11.42578125" style="4"/>
    <col min="3074" max="3074" width="27.7109375" style="4" customWidth="1"/>
    <col min="3075" max="3102" width="0" style="4" hidden="1" customWidth="1"/>
    <col min="3103" max="3108" width="6.42578125" style="4" bestFit="1" customWidth="1"/>
    <col min="3109" max="3109" width="8.85546875" style="4" customWidth="1"/>
    <col min="3110" max="3110" width="7.42578125" style="4" customWidth="1"/>
    <col min="3111" max="3111" width="8.140625" style="4" customWidth="1"/>
    <col min="3112" max="3112" width="8.85546875" style="4" customWidth="1"/>
    <col min="3113" max="3113" width="8.42578125" style="4" customWidth="1"/>
    <col min="3114" max="3114" width="7" style="4" bestFit="1" customWidth="1"/>
    <col min="3115" max="3116" width="8.28515625" style="4" customWidth="1"/>
    <col min="3117" max="3117" width="8.140625" style="4" customWidth="1"/>
    <col min="3118" max="3118" width="7.85546875" style="4" customWidth="1"/>
    <col min="3119" max="3119" width="8.7109375" style="4" customWidth="1"/>
    <col min="3120" max="3120" width="7.42578125" style="4" customWidth="1"/>
    <col min="3121" max="3121" width="8.85546875" style="4" customWidth="1"/>
    <col min="3122" max="3122" width="9.42578125" style="4" customWidth="1"/>
    <col min="3123" max="3123" width="9.28515625" style="4" customWidth="1"/>
    <col min="3124" max="3124" width="9.7109375" style="4" customWidth="1"/>
    <col min="3125" max="3329" width="11.42578125" style="4"/>
    <col min="3330" max="3330" width="27.7109375" style="4" customWidth="1"/>
    <col min="3331" max="3358" width="0" style="4" hidden="1" customWidth="1"/>
    <col min="3359" max="3364" width="6.42578125" style="4" bestFit="1" customWidth="1"/>
    <col min="3365" max="3365" width="8.85546875" style="4" customWidth="1"/>
    <col min="3366" max="3366" width="7.42578125" style="4" customWidth="1"/>
    <col min="3367" max="3367" width="8.140625" style="4" customWidth="1"/>
    <col min="3368" max="3368" width="8.85546875" style="4" customWidth="1"/>
    <col min="3369" max="3369" width="8.42578125" style="4" customWidth="1"/>
    <col min="3370" max="3370" width="7" style="4" bestFit="1" customWidth="1"/>
    <col min="3371" max="3372" width="8.28515625" style="4" customWidth="1"/>
    <col min="3373" max="3373" width="8.140625" style="4" customWidth="1"/>
    <col min="3374" max="3374" width="7.85546875" style="4" customWidth="1"/>
    <col min="3375" max="3375" width="8.7109375" style="4" customWidth="1"/>
    <col min="3376" max="3376" width="7.42578125" style="4" customWidth="1"/>
    <col min="3377" max="3377" width="8.85546875" style="4" customWidth="1"/>
    <col min="3378" max="3378" width="9.42578125" style="4" customWidth="1"/>
    <col min="3379" max="3379" width="9.28515625" style="4" customWidth="1"/>
    <col min="3380" max="3380" width="9.7109375" style="4" customWidth="1"/>
    <col min="3381" max="3585" width="11.42578125" style="4"/>
    <col min="3586" max="3586" width="27.7109375" style="4" customWidth="1"/>
    <col min="3587" max="3614" width="0" style="4" hidden="1" customWidth="1"/>
    <col min="3615" max="3620" width="6.42578125" style="4" bestFit="1" customWidth="1"/>
    <col min="3621" max="3621" width="8.85546875" style="4" customWidth="1"/>
    <col min="3622" max="3622" width="7.42578125" style="4" customWidth="1"/>
    <col min="3623" max="3623" width="8.140625" style="4" customWidth="1"/>
    <col min="3624" max="3624" width="8.85546875" style="4" customWidth="1"/>
    <col min="3625" max="3625" width="8.42578125" style="4" customWidth="1"/>
    <col min="3626" max="3626" width="7" style="4" bestFit="1" customWidth="1"/>
    <col min="3627" max="3628" width="8.28515625" style="4" customWidth="1"/>
    <col min="3629" max="3629" width="8.140625" style="4" customWidth="1"/>
    <col min="3630" max="3630" width="7.85546875" style="4" customWidth="1"/>
    <col min="3631" max="3631" width="8.7109375" style="4" customWidth="1"/>
    <col min="3632" max="3632" width="7.42578125" style="4" customWidth="1"/>
    <col min="3633" max="3633" width="8.85546875" style="4" customWidth="1"/>
    <col min="3634" max="3634" width="9.42578125" style="4" customWidth="1"/>
    <col min="3635" max="3635" width="9.28515625" style="4" customWidth="1"/>
    <col min="3636" max="3636" width="9.7109375" style="4" customWidth="1"/>
    <col min="3637" max="3841" width="11.42578125" style="4"/>
    <col min="3842" max="3842" width="27.7109375" style="4" customWidth="1"/>
    <col min="3843" max="3870" width="0" style="4" hidden="1" customWidth="1"/>
    <col min="3871" max="3876" width="6.42578125" style="4" bestFit="1" customWidth="1"/>
    <col min="3877" max="3877" width="8.85546875" style="4" customWidth="1"/>
    <col min="3878" max="3878" width="7.42578125" style="4" customWidth="1"/>
    <col min="3879" max="3879" width="8.140625" style="4" customWidth="1"/>
    <col min="3880" max="3880" width="8.85546875" style="4" customWidth="1"/>
    <col min="3881" max="3881" width="8.42578125" style="4" customWidth="1"/>
    <col min="3882" max="3882" width="7" style="4" bestFit="1" customWidth="1"/>
    <col min="3883" max="3884" width="8.28515625" style="4" customWidth="1"/>
    <col min="3885" max="3885" width="8.140625" style="4" customWidth="1"/>
    <col min="3886" max="3886" width="7.85546875" style="4" customWidth="1"/>
    <col min="3887" max="3887" width="8.7109375" style="4" customWidth="1"/>
    <col min="3888" max="3888" width="7.42578125" style="4" customWidth="1"/>
    <col min="3889" max="3889" width="8.85546875" style="4" customWidth="1"/>
    <col min="3890" max="3890" width="9.42578125" style="4" customWidth="1"/>
    <col min="3891" max="3891" width="9.28515625" style="4" customWidth="1"/>
    <col min="3892" max="3892" width="9.7109375" style="4" customWidth="1"/>
    <col min="3893" max="4097" width="11.42578125" style="4"/>
    <col min="4098" max="4098" width="27.7109375" style="4" customWidth="1"/>
    <col min="4099" max="4126" width="0" style="4" hidden="1" customWidth="1"/>
    <col min="4127" max="4132" width="6.42578125" style="4" bestFit="1" customWidth="1"/>
    <col min="4133" max="4133" width="8.85546875" style="4" customWidth="1"/>
    <col min="4134" max="4134" width="7.42578125" style="4" customWidth="1"/>
    <col min="4135" max="4135" width="8.140625" style="4" customWidth="1"/>
    <col min="4136" max="4136" width="8.85546875" style="4" customWidth="1"/>
    <col min="4137" max="4137" width="8.42578125" style="4" customWidth="1"/>
    <col min="4138" max="4138" width="7" style="4" bestFit="1" customWidth="1"/>
    <col min="4139" max="4140" width="8.28515625" style="4" customWidth="1"/>
    <col min="4141" max="4141" width="8.140625" style="4" customWidth="1"/>
    <col min="4142" max="4142" width="7.85546875" style="4" customWidth="1"/>
    <col min="4143" max="4143" width="8.7109375" style="4" customWidth="1"/>
    <col min="4144" max="4144" width="7.42578125" style="4" customWidth="1"/>
    <col min="4145" max="4145" width="8.85546875" style="4" customWidth="1"/>
    <col min="4146" max="4146" width="9.42578125" style="4" customWidth="1"/>
    <col min="4147" max="4147" width="9.28515625" style="4" customWidth="1"/>
    <col min="4148" max="4148" width="9.7109375" style="4" customWidth="1"/>
    <col min="4149" max="4353" width="11.42578125" style="4"/>
    <col min="4354" max="4354" width="27.7109375" style="4" customWidth="1"/>
    <col min="4355" max="4382" width="0" style="4" hidden="1" customWidth="1"/>
    <col min="4383" max="4388" width="6.42578125" style="4" bestFit="1" customWidth="1"/>
    <col min="4389" max="4389" width="8.85546875" style="4" customWidth="1"/>
    <col min="4390" max="4390" width="7.42578125" style="4" customWidth="1"/>
    <col min="4391" max="4391" width="8.140625" style="4" customWidth="1"/>
    <col min="4392" max="4392" width="8.85546875" style="4" customWidth="1"/>
    <col min="4393" max="4393" width="8.42578125" style="4" customWidth="1"/>
    <col min="4394" max="4394" width="7" style="4" bestFit="1" customWidth="1"/>
    <col min="4395" max="4396" width="8.28515625" style="4" customWidth="1"/>
    <col min="4397" max="4397" width="8.140625" style="4" customWidth="1"/>
    <col min="4398" max="4398" width="7.85546875" style="4" customWidth="1"/>
    <col min="4399" max="4399" width="8.7109375" style="4" customWidth="1"/>
    <col min="4400" max="4400" width="7.42578125" style="4" customWidth="1"/>
    <col min="4401" max="4401" width="8.85546875" style="4" customWidth="1"/>
    <col min="4402" max="4402" width="9.42578125" style="4" customWidth="1"/>
    <col min="4403" max="4403" width="9.28515625" style="4" customWidth="1"/>
    <col min="4404" max="4404" width="9.7109375" style="4" customWidth="1"/>
    <col min="4405" max="4609" width="11.42578125" style="4"/>
    <col min="4610" max="4610" width="27.7109375" style="4" customWidth="1"/>
    <col min="4611" max="4638" width="0" style="4" hidden="1" customWidth="1"/>
    <col min="4639" max="4644" width="6.42578125" style="4" bestFit="1" customWidth="1"/>
    <col min="4645" max="4645" width="8.85546875" style="4" customWidth="1"/>
    <col min="4646" max="4646" width="7.42578125" style="4" customWidth="1"/>
    <col min="4647" max="4647" width="8.140625" style="4" customWidth="1"/>
    <col min="4648" max="4648" width="8.85546875" style="4" customWidth="1"/>
    <col min="4649" max="4649" width="8.42578125" style="4" customWidth="1"/>
    <col min="4650" max="4650" width="7" style="4" bestFit="1" customWidth="1"/>
    <col min="4651" max="4652" width="8.28515625" style="4" customWidth="1"/>
    <col min="4653" max="4653" width="8.140625" style="4" customWidth="1"/>
    <col min="4654" max="4654" width="7.85546875" style="4" customWidth="1"/>
    <col min="4655" max="4655" width="8.7109375" style="4" customWidth="1"/>
    <col min="4656" max="4656" width="7.42578125" style="4" customWidth="1"/>
    <col min="4657" max="4657" width="8.85546875" style="4" customWidth="1"/>
    <col min="4658" max="4658" width="9.42578125" style="4" customWidth="1"/>
    <col min="4659" max="4659" width="9.28515625" style="4" customWidth="1"/>
    <col min="4660" max="4660" width="9.7109375" style="4" customWidth="1"/>
    <col min="4661" max="4865" width="11.42578125" style="4"/>
    <col min="4866" max="4866" width="27.7109375" style="4" customWidth="1"/>
    <col min="4867" max="4894" width="0" style="4" hidden="1" customWidth="1"/>
    <col min="4895" max="4900" width="6.42578125" style="4" bestFit="1" customWidth="1"/>
    <col min="4901" max="4901" width="8.85546875" style="4" customWidth="1"/>
    <col min="4902" max="4902" width="7.42578125" style="4" customWidth="1"/>
    <col min="4903" max="4903" width="8.140625" style="4" customWidth="1"/>
    <col min="4904" max="4904" width="8.85546875" style="4" customWidth="1"/>
    <col min="4905" max="4905" width="8.42578125" style="4" customWidth="1"/>
    <col min="4906" max="4906" width="7" style="4" bestFit="1" customWidth="1"/>
    <col min="4907" max="4908" width="8.28515625" style="4" customWidth="1"/>
    <col min="4909" max="4909" width="8.140625" style="4" customWidth="1"/>
    <col min="4910" max="4910" width="7.85546875" style="4" customWidth="1"/>
    <col min="4911" max="4911" width="8.7109375" style="4" customWidth="1"/>
    <col min="4912" max="4912" width="7.42578125" style="4" customWidth="1"/>
    <col min="4913" max="4913" width="8.85546875" style="4" customWidth="1"/>
    <col min="4914" max="4914" width="9.42578125" style="4" customWidth="1"/>
    <col min="4915" max="4915" width="9.28515625" style="4" customWidth="1"/>
    <col min="4916" max="4916" width="9.7109375" style="4" customWidth="1"/>
    <col min="4917" max="5121" width="11.42578125" style="4"/>
    <col min="5122" max="5122" width="27.7109375" style="4" customWidth="1"/>
    <col min="5123" max="5150" width="0" style="4" hidden="1" customWidth="1"/>
    <col min="5151" max="5156" width="6.42578125" style="4" bestFit="1" customWidth="1"/>
    <col min="5157" max="5157" width="8.85546875" style="4" customWidth="1"/>
    <col min="5158" max="5158" width="7.42578125" style="4" customWidth="1"/>
    <col min="5159" max="5159" width="8.140625" style="4" customWidth="1"/>
    <col min="5160" max="5160" width="8.85546875" style="4" customWidth="1"/>
    <col min="5161" max="5161" width="8.42578125" style="4" customWidth="1"/>
    <col min="5162" max="5162" width="7" style="4" bestFit="1" customWidth="1"/>
    <col min="5163" max="5164" width="8.28515625" style="4" customWidth="1"/>
    <col min="5165" max="5165" width="8.140625" style="4" customWidth="1"/>
    <col min="5166" max="5166" width="7.85546875" style="4" customWidth="1"/>
    <col min="5167" max="5167" width="8.7109375" style="4" customWidth="1"/>
    <col min="5168" max="5168" width="7.42578125" style="4" customWidth="1"/>
    <col min="5169" max="5169" width="8.85546875" style="4" customWidth="1"/>
    <col min="5170" max="5170" width="9.42578125" style="4" customWidth="1"/>
    <col min="5171" max="5171" width="9.28515625" style="4" customWidth="1"/>
    <col min="5172" max="5172" width="9.7109375" style="4" customWidth="1"/>
    <col min="5173" max="5377" width="11.42578125" style="4"/>
    <col min="5378" max="5378" width="27.7109375" style="4" customWidth="1"/>
    <col min="5379" max="5406" width="0" style="4" hidden="1" customWidth="1"/>
    <col min="5407" max="5412" width="6.42578125" style="4" bestFit="1" customWidth="1"/>
    <col min="5413" max="5413" width="8.85546875" style="4" customWidth="1"/>
    <col min="5414" max="5414" width="7.42578125" style="4" customWidth="1"/>
    <col min="5415" max="5415" width="8.140625" style="4" customWidth="1"/>
    <col min="5416" max="5416" width="8.85546875" style="4" customWidth="1"/>
    <col min="5417" max="5417" width="8.42578125" style="4" customWidth="1"/>
    <col min="5418" max="5418" width="7" style="4" bestFit="1" customWidth="1"/>
    <col min="5419" max="5420" width="8.28515625" style="4" customWidth="1"/>
    <col min="5421" max="5421" width="8.140625" style="4" customWidth="1"/>
    <col min="5422" max="5422" width="7.85546875" style="4" customWidth="1"/>
    <col min="5423" max="5423" width="8.7109375" style="4" customWidth="1"/>
    <col min="5424" max="5424" width="7.42578125" style="4" customWidth="1"/>
    <col min="5425" max="5425" width="8.85546875" style="4" customWidth="1"/>
    <col min="5426" max="5426" width="9.42578125" style="4" customWidth="1"/>
    <col min="5427" max="5427" width="9.28515625" style="4" customWidth="1"/>
    <col min="5428" max="5428" width="9.7109375" style="4" customWidth="1"/>
    <col min="5429" max="5633" width="11.42578125" style="4"/>
    <col min="5634" max="5634" width="27.7109375" style="4" customWidth="1"/>
    <col min="5635" max="5662" width="0" style="4" hidden="1" customWidth="1"/>
    <col min="5663" max="5668" width="6.42578125" style="4" bestFit="1" customWidth="1"/>
    <col min="5669" max="5669" width="8.85546875" style="4" customWidth="1"/>
    <col min="5670" max="5670" width="7.42578125" style="4" customWidth="1"/>
    <col min="5671" max="5671" width="8.140625" style="4" customWidth="1"/>
    <col min="5672" max="5672" width="8.85546875" style="4" customWidth="1"/>
    <col min="5673" max="5673" width="8.42578125" style="4" customWidth="1"/>
    <col min="5674" max="5674" width="7" style="4" bestFit="1" customWidth="1"/>
    <col min="5675" max="5676" width="8.28515625" style="4" customWidth="1"/>
    <col min="5677" max="5677" width="8.140625" style="4" customWidth="1"/>
    <col min="5678" max="5678" width="7.85546875" style="4" customWidth="1"/>
    <col min="5679" max="5679" width="8.7109375" style="4" customWidth="1"/>
    <col min="5680" max="5680" width="7.42578125" style="4" customWidth="1"/>
    <col min="5681" max="5681" width="8.85546875" style="4" customWidth="1"/>
    <col min="5682" max="5682" width="9.42578125" style="4" customWidth="1"/>
    <col min="5683" max="5683" width="9.28515625" style="4" customWidth="1"/>
    <col min="5684" max="5684" width="9.7109375" style="4" customWidth="1"/>
    <col min="5685" max="5889" width="11.42578125" style="4"/>
    <col min="5890" max="5890" width="27.7109375" style="4" customWidth="1"/>
    <col min="5891" max="5918" width="0" style="4" hidden="1" customWidth="1"/>
    <col min="5919" max="5924" width="6.42578125" style="4" bestFit="1" customWidth="1"/>
    <col min="5925" max="5925" width="8.85546875" style="4" customWidth="1"/>
    <col min="5926" max="5926" width="7.42578125" style="4" customWidth="1"/>
    <col min="5927" max="5927" width="8.140625" style="4" customWidth="1"/>
    <col min="5928" max="5928" width="8.85546875" style="4" customWidth="1"/>
    <col min="5929" max="5929" width="8.42578125" style="4" customWidth="1"/>
    <col min="5930" max="5930" width="7" style="4" bestFit="1" customWidth="1"/>
    <col min="5931" max="5932" width="8.28515625" style="4" customWidth="1"/>
    <col min="5933" max="5933" width="8.140625" style="4" customWidth="1"/>
    <col min="5934" max="5934" width="7.85546875" style="4" customWidth="1"/>
    <col min="5935" max="5935" width="8.7109375" style="4" customWidth="1"/>
    <col min="5936" max="5936" width="7.42578125" style="4" customWidth="1"/>
    <col min="5937" max="5937" width="8.85546875" style="4" customWidth="1"/>
    <col min="5938" max="5938" width="9.42578125" style="4" customWidth="1"/>
    <col min="5939" max="5939" width="9.28515625" style="4" customWidth="1"/>
    <col min="5940" max="5940" width="9.7109375" style="4" customWidth="1"/>
    <col min="5941" max="6145" width="11.42578125" style="4"/>
    <col min="6146" max="6146" width="27.7109375" style="4" customWidth="1"/>
    <col min="6147" max="6174" width="0" style="4" hidden="1" customWidth="1"/>
    <col min="6175" max="6180" width="6.42578125" style="4" bestFit="1" customWidth="1"/>
    <col min="6181" max="6181" width="8.85546875" style="4" customWidth="1"/>
    <col min="6182" max="6182" width="7.42578125" style="4" customWidth="1"/>
    <col min="6183" max="6183" width="8.140625" style="4" customWidth="1"/>
    <col min="6184" max="6184" width="8.85546875" style="4" customWidth="1"/>
    <col min="6185" max="6185" width="8.42578125" style="4" customWidth="1"/>
    <col min="6186" max="6186" width="7" style="4" bestFit="1" customWidth="1"/>
    <col min="6187" max="6188" width="8.28515625" style="4" customWidth="1"/>
    <col min="6189" max="6189" width="8.140625" style="4" customWidth="1"/>
    <col min="6190" max="6190" width="7.85546875" style="4" customWidth="1"/>
    <col min="6191" max="6191" width="8.7109375" style="4" customWidth="1"/>
    <col min="6192" max="6192" width="7.42578125" style="4" customWidth="1"/>
    <col min="6193" max="6193" width="8.85546875" style="4" customWidth="1"/>
    <col min="6194" max="6194" width="9.42578125" style="4" customWidth="1"/>
    <col min="6195" max="6195" width="9.28515625" style="4" customWidth="1"/>
    <col min="6196" max="6196" width="9.7109375" style="4" customWidth="1"/>
    <col min="6197" max="6401" width="11.42578125" style="4"/>
    <col min="6402" max="6402" width="27.7109375" style="4" customWidth="1"/>
    <col min="6403" max="6430" width="0" style="4" hidden="1" customWidth="1"/>
    <col min="6431" max="6436" width="6.42578125" style="4" bestFit="1" customWidth="1"/>
    <col min="6437" max="6437" width="8.85546875" style="4" customWidth="1"/>
    <col min="6438" max="6438" width="7.42578125" style="4" customWidth="1"/>
    <col min="6439" max="6439" width="8.140625" style="4" customWidth="1"/>
    <col min="6440" max="6440" width="8.85546875" style="4" customWidth="1"/>
    <col min="6441" max="6441" width="8.42578125" style="4" customWidth="1"/>
    <col min="6442" max="6442" width="7" style="4" bestFit="1" customWidth="1"/>
    <col min="6443" max="6444" width="8.28515625" style="4" customWidth="1"/>
    <col min="6445" max="6445" width="8.140625" style="4" customWidth="1"/>
    <col min="6446" max="6446" width="7.85546875" style="4" customWidth="1"/>
    <col min="6447" max="6447" width="8.7109375" style="4" customWidth="1"/>
    <col min="6448" max="6448" width="7.42578125" style="4" customWidth="1"/>
    <col min="6449" max="6449" width="8.85546875" style="4" customWidth="1"/>
    <col min="6450" max="6450" width="9.42578125" style="4" customWidth="1"/>
    <col min="6451" max="6451" width="9.28515625" style="4" customWidth="1"/>
    <col min="6452" max="6452" width="9.7109375" style="4" customWidth="1"/>
    <col min="6453" max="6657" width="11.42578125" style="4"/>
    <col min="6658" max="6658" width="27.7109375" style="4" customWidth="1"/>
    <col min="6659" max="6686" width="0" style="4" hidden="1" customWidth="1"/>
    <col min="6687" max="6692" width="6.42578125" style="4" bestFit="1" customWidth="1"/>
    <col min="6693" max="6693" width="8.85546875" style="4" customWidth="1"/>
    <col min="6694" max="6694" width="7.42578125" style="4" customWidth="1"/>
    <col min="6695" max="6695" width="8.140625" style="4" customWidth="1"/>
    <col min="6696" max="6696" width="8.85546875" style="4" customWidth="1"/>
    <col min="6697" max="6697" width="8.42578125" style="4" customWidth="1"/>
    <col min="6698" max="6698" width="7" style="4" bestFit="1" customWidth="1"/>
    <col min="6699" max="6700" width="8.28515625" style="4" customWidth="1"/>
    <col min="6701" max="6701" width="8.140625" style="4" customWidth="1"/>
    <col min="6702" max="6702" width="7.85546875" style="4" customWidth="1"/>
    <col min="6703" max="6703" width="8.7109375" style="4" customWidth="1"/>
    <col min="6704" max="6704" width="7.42578125" style="4" customWidth="1"/>
    <col min="6705" max="6705" width="8.85546875" style="4" customWidth="1"/>
    <col min="6706" max="6706" width="9.42578125" style="4" customWidth="1"/>
    <col min="6707" max="6707" width="9.28515625" style="4" customWidth="1"/>
    <col min="6708" max="6708" width="9.7109375" style="4" customWidth="1"/>
    <col min="6709" max="6913" width="11.42578125" style="4"/>
    <col min="6914" max="6914" width="27.7109375" style="4" customWidth="1"/>
    <col min="6915" max="6942" width="0" style="4" hidden="1" customWidth="1"/>
    <col min="6943" max="6948" width="6.42578125" style="4" bestFit="1" customWidth="1"/>
    <col min="6949" max="6949" width="8.85546875" style="4" customWidth="1"/>
    <col min="6950" max="6950" width="7.42578125" style="4" customWidth="1"/>
    <col min="6951" max="6951" width="8.140625" style="4" customWidth="1"/>
    <col min="6952" max="6952" width="8.85546875" style="4" customWidth="1"/>
    <col min="6953" max="6953" width="8.42578125" style="4" customWidth="1"/>
    <col min="6954" max="6954" width="7" style="4" bestFit="1" customWidth="1"/>
    <col min="6955" max="6956" width="8.28515625" style="4" customWidth="1"/>
    <col min="6957" max="6957" width="8.140625" style="4" customWidth="1"/>
    <col min="6958" max="6958" width="7.85546875" style="4" customWidth="1"/>
    <col min="6959" max="6959" width="8.7109375" style="4" customWidth="1"/>
    <col min="6960" max="6960" width="7.42578125" style="4" customWidth="1"/>
    <col min="6961" max="6961" width="8.85546875" style="4" customWidth="1"/>
    <col min="6962" max="6962" width="9.42578125" style="4" customWidth="1"/>
    <col min="6963" max="6963" width="9.28515625" style="4" customWidth="1"/>
    <col min="6964" max="6964" width="9.7109375" style="4" customWidth="1"/>
    <col min="6965" max="7169" width="11.42578125" style="4"/>
    <col min="7170" max="7170" width="27.7109375" style="4" customWidth="1"/>
    <col min="7171" max="7198" width="0" style="4" hidden="1" customWidth="1"/>
    <col min="7199" max="7204" width="6.42578125" style="4" bestFit="1" customWidth="1"/>
    <col min="7205" max="7205" width="8.85546875" style="4" customWidth="1"/>
    <col min="7206" max="7206" width="7.42578125" style="4" customWidth="1"/>
    <col min="7207" max="7207" width="8.140625" style="4" customWidth="1"/>
    <col min="7208" max="7208" width="8.85546875" style="4" customWidth="1"/>
    <col min="7209" max="7209" width="8.42578125" style="4" customWidth="1"/>
    <col min="7210" max="7210" width="7" style="4" bestFit="1" customWidth="1"/>
    <col min="7211" max="7212" width="8.28515625" style="4" customWidth="1"/>
    <col min="7213" max="7213" width="8.140625" style="4" customWidth="1"/>
    <col min="7214" max="7214" width="7.85546875" style="4" customWidth="1"/>
    <col min="7215" max="7215" width="8.7109375" style="4" customWidth="1"/>
    <col min="7216" max="7216" width="7.42578125" style="4" customWidth="1"/>
    <col min="7217" max="7217" width="8.85546875" style="4" customWidth="1"/>
    <col min="7218" max="7218" width="9.42578125" style="4" customWidth="1"/>
    <col min="7219" max="7219" width="9.28515625" style="4" customWidth="1"/>
    <col min="7220" max="7220" width="9.7109375" style="4" customWidth="1"/>
    <col min="7221" max="7425" width="11.42578125" style="4"/>
    <col min="7426" max="7426" width="27.7109375" style="4" customWidth="1"/>
    <col min="7427" max="7454" width="0" style="4" hidden="1" customWidth="1"/>
    <col min="7455" max="7460" width="6.42578125" style="4" bestFit="1" customWidth="1"/>
    <col min="7461" max="7461" width="8.85546875" style="4" customWidth="1"/>
    <col min="7462" max="7462" width="7.42578125" style="4" customWidth="1"/>
    <col min="7463" max="7463" width="8.140625" style="4" customWidth="1"/>
    <col min="7464" max="7464" width="8.85546875" style="4" customWidth="1"/>
    <col min="7465" max="7465" width="8.42578125" style="4" customWidth="1"/>
    <col min="7466" max="7466" width="7" style="4" bestFit="1" customWidth="1"/>
    <col min="7467" max="7468" width="8.28515625" style="4" customWidth="1"/>
    <col min="7469" max="7469" width="8.140625" style="4" customWidth="1"/>
    <col min="7470" max="7470" width="7.85546875" style="4" customWidth="1"/>
    <col min="7471" max="7471" width="8.7109375" style="4" customWidth="1"/>
    <col min="7472" max="7472" width="7.42578125" style="4" customWidth="1"/>
    <col min="7473" max="7473" width="8.85546875" style="4" customWidth="1"/>
    <col min="7474" max="7474" width="9.42578125" style="4" customWidth="1"/>
    <col min="7475" max="7475" width="9.28515625" style="4" customWidth="1"/>
    <col min="7476" max="7476" width="9.7109375" style="4" customWidth="1"/>
    <col min="7477" max="7681" width="11.42578125" style="4"/>
    <col min="7682" max="7682" width="27.7109375" style="4" customWidth="1"/>
    <col min="7683" max="7710" width="0" style="4" hidden="1" customWidth="1"/>
    <col min="7711" max="7716" width="6.42578125" style="4" bestFit="1" customWidth="1"/>
    <col min="7717" max="7717" width="8.85546875" style="4" customWidth="1"/>
    <col min="7718" max="7718" width="7.42578125" style="4" customWidth="1"/>
    <col min="7719" max="7719" width="8.140625" style="4" customWidth="1"/>
    <col min="7720" max="7720" width="8.85546875" style="4" customWidth="1"/>
    <col min="7721" max="7721" width="8.42578125" style="4" customWidth="1"/>
    <col min="7722" max="7722" width="7" style="4" bestFit="1" customWidth="1"/>
    <col min="7723" max="7724" width="8.28515625" style="4" customWidth="1"/>
    <col min="7725" max="7725" width="8.140625" style="4" customWidth="1"/>
    <col min="7726" max="7726" width="7.85546875" style="4" customWidth="1"/>
    <col min="7727" max="7727" width="8.7109375" style="4" customWidth="1"/>
    <col min="7728" max="7728" width="7.42578125" style="4" customWidth="1"/>
    <col min="7729" max="7729" width="8.85546875" style="4" customWidth="1"/>
    <col min="7730" max="7730" width="9.42578125" style="4" customWidth="1"/>
    <col min="7731" max="7731" width="9.28515625" style="4" customWidth="1"/>
    <col min="7732" max="7732" width="9.7109375" style="4" customWidth="1"/>
    <col min="7733" max="7937" width="11.42578125" style="4"/>
    <col min="7938" max="7938" width="27.7109375" style="4" customWidth="1"/>
    <col min="7939" max="7966" width="0" style="4" hidden="1" customWidth="1"/>
    <col min="7967" max="7972" width="6.42578125" style="4" bestFit="1" customWidth="1"/>
    <col min="7973" max="7973" width="8.85546875" style="4" customWidth="1"/>
    <col min="7974" max="7974" width="7.42578125" style="4" customWidth="1"/>
    <col min="7975" max="7975" width="8.140625" style="4" customWidth="1"/>
    <col min="7976" max="7976" width="8.85546875" style="4" customWidth="1"/>
    <col min="7977" max="7977" width="8.42578125" style="4" customWidth="1"/>
    <col min="7978" max="7978" width="7" style="4" bestFit="1" customWidth="1"/>
    <col min="7979" max="7980" width="8.28515625" style="4" customWidth="1"/>
    <col min="7981" max="7981" width="8.140625" style="4" customWidth="1"/>
    <col min="7982" max="7982" width="7.85546875" style="4" customWidth="1"/>
    <col min="7983" max="7983" width="8.7109375" style="4" customWidth="1"/>
    <col min="7984" max="7984" width="7.42578125" style="4" customWidth="1"/>
    <col min="7985" max="7985" width="8.85546875" style="4" customWidth="1"/>
    <col min="7986" max="7986" width="9.42578125" style="4" customWidth="1"/>
    <col min="7987" max="7987" width="9.28515625" style="4" customWidth="1"/>
    <col min="7988" max="7988" width="9.7109375" style="4" customWidth="1"/>
    <col min="7989" max="8193" width="11.42578125" style="4"/>
    <col min="8194" max="8194" width="27.7109375" style="4" customWidth="1"/>
    <col min="8195" max="8222" width="0" style="4" hidden="1" customWidth="1"/>
    <col min="8223" max="8228" width="6.42578125" style="4" bestFit="1" customWidth="1"/>
    <col min="8229" max="8229" width="8.85546875" style="4" customWidth="1"/>
    <col min="8230" max="8230" width="7.42578125" style="4" customWidth="1"/>
    <col min="8231" max="8231" width="8.140625" style="4" customWidth="1"/>
    <col min="8232" max="8232" width="8.85546875" style="4" customWidth="1"/>
    <col min="8233" max="8233" width="8.42578125" style="4" customWidth="1"/>
    <col min="8234" max="8234" width="7" style="4" bestFit="1" customWidth="1"/>
    <col min="8235" max="8236" width="8.28515625" style="4" customWidth="1"/>
    <col min="8237" max="8237" width="8.140625" style="4" customWidth="1"/>
    <col min="8238" max="8238" width="7.85546875" style="4" customWidth="1"/>
    <col min="8239" max="8239" width="8.7109375" style="4" customWidth="1"/>
    <col min="8240" max="8240" width="7.42578125" style="4" customWidth="1"/>
    <col min="8241" max="8241" width="8.85546875" style="4" customWidth="1"/>
    <col min="8242" max="8242" width="9.42578125" style="4" customWidth="1"/>
    <col min="8243" max="8243" width="9.28515625" style="4" customWidth="1"/>
    <col min="8244" max="8244" width="9.7109375" style="4" customWidth="1"/>
    <col min="8245" max="8449" width="11.42578125" style="4"/>
    <col min="8450" max="8450" width="27.7109375" style="4" customWidth="1"/>
    <col min="8451" max="8478" width="0" style="4" hidden="1" customWidth="1"/>
    <col min="8479" max="8484" width="6.42578125" style="4" bestFit="1" customWidth="1"/>
    <col min="8485" max="8485" width="8.85546875" style="4" customWidth="1"/>
    <col min="8486" max="8486" width="7.42578125" style="4" customWidth="1"/>
    <col min="8487" max="8487" width="8.140625" style="4" customWidth="1"/>
    <col min="8488" max="8488" width="8.85546875" style="4" customWidth="1"/>
    <col min="8489" max="8489" width="8.42578125" style="4" customWidth="1"/>
    <col min="8490" max="8490" width="7" style="4" bestFit="1" customWidth="1"/>
    <col min="8491" max="8492" width="8.28515625" style="4" customWidth="1"/>
    <col min="8493" max="8493" width="8.140625" style="4" customWidth="1"/>
    <col min="8494" max="8494" width="7.85546875" style="4" customWidth="1"/>
    <col min="8495" max="8495" width="8.7109375" style="4" customWidth="1"/>
    <col min="8496" max="8496" width="7.42578125" style="4" customWidth="1"/>
    <col min="8497" max="8497" width="8.85546875" style="4" customWidth="1"/>
    <col min="8498" max="8498" width="9.42578125" style="4" customWidth="1"/>
    <col min="8499" max="8499" width="9.28515625" style="4" customWidth="1"/>
    <col min="8500" max="8500" width="9.7109375" style="4" customWidth="1"/>
    <col min="8501" max="8705" width="11.42578125" style="4"/>
    <col min="8706" max="8706" width="27.7109375" style="4" customWidth="1"/>
    <col min="8707" max="8734" width="0" style="4" hidden="1" customWidth="1"/>
    <col min="8735" max="8740" width="6.42578125" style="4" bestFit="1" customWidth="1"/>
    <col min="8741" max="8741" width="8.85546875" style="4" customWidth="1"/>
    <col min="8742" max="8742" width="7.42578125" style="4" customWidth="1"/>
    <col min="8743" max="8743" width="8.140625" style="4" customWidth="1"/>
    <col min="8744" max="8744" width="8.85546875" style="4" customWidth="1"/>
    <col min="8745" max="8745" width="8.42578125" style="4" customWidth="1"/>
    <col min="8746" max="8746" width="7" style="4" bestFit="1" customWidth="1"/>
    <col min="8747" max="8748" width="8.28515625" style="4" customWidth="1"/>
    <col min="8749" max="8749" width="8.140625" style="4" customWidth="1"/>
    <col min="8750" max="8750" width="7.85546875" style="4" customWidth="1"/>
    <col min="8751" max="8751" width="8.7109375" style="4" customWidth="1"/>
    <col min="8752" max="8752" width="7.42578125" style="4" customWidth="1"/>
    <col min="8753" max="8753" width="8.85546875" style="4" customWidth="1"/>
    <col min="8754" max="8754" width="9.42578125" style="4" customWidth="1"/>
    <col min="8755" max="8755" width="9.28515625" style="4" customWidth="1"/>
    <col min="8756" max="8756" width="9.7109375" style="4" customWidth="1"/>
    <col min="8757" max="8961" width="11.42578125" style="4"/>
    <col min="8962" max="8962" width="27.7109375" style="4" customWidth="1"/>
    <col min="8963" max="8990" width="0" style="4" hidden="1" customWidth="1"/>
    <col min="8991" max="8996" width="6.42578125" style="4" bestFit="1" customWidth="1"/>
    <col min="8997" max="8997" width="8.85546875" style="4" customWidth="1"/>
    <col min="8998" max="8998" width="7.42578125" style="4" customWidth="1"/>
    <col min="8999" max="8999" width="8.140625" style="4" customWidth="1"/>
    <col min="9000" max="9000" width="8.85546875" style="4" customWidth="1"/>
    <col min="9001" max="9001" width="8.42578125" style="4" customWidth="1"/>
    <col min="9002" max="9002" width="7" style="4" bestFit="1" customWidth="1"/>
    <col min="9003" max="9004" width="8.28515625" style="4" customWidth="1"/>
    <col min="9005" max="9005" width="8.140625" style="4" customWidth="1"/>
    <col min="9006" max="9006" width="7.85546875" style="4" customWidth="1"/>
    <col min="9007" max="9007" width="8.7109375" style="4" customWidth="1"/>
    <col min="9008" max="9008" width="7.42578125" style="4" customWidth="1"/>
    <col min="9009" max="9009" width="8.85546875" style="4" customWidth="1"/>
    <col min="9010" max="9010" width="9.42578125" style="4" customWidth="1"/>
    <col min="9011" max="9011" width="9.28515625" style="4" customWidth="1"/>
    <col min="9012" max="9012" width="9.7109375" style="4" customWidth="1"/>
    <col min="9013" max="9217" width="11.42578125" style="4"/>
    <col min="9218" max="9218" width="27.7109375" style="4" customWidth="1"/>
    <col min="9219" max="9246" width="0" style="4" hidden="1" customWidth="1"/>
    <col min="9247" max="9252" width="6.42578125" style="4" bestFit="1" customWidth="1"/>
    <col min="9253" max="9253" width="8.85546875" style="4" customWidth="1"/>
    <col min="9254" max="9254" width="7.42578125" style="4" customWidth="1"/>
    <col min="9255" max="9255" width="8.140625" style="4" customWidth="1"/>
    <col min="9256" max="9256" width="8.85546875" style="4" customWidth="1"/>
    <col min="9257" max="9257" width="8.42578125" style="4" customWidth="1"/>
    <col min="9258" max="9258" width="7" style="4" bestFit="1" customWidth="1"/>
    <col min="9259" max="9260" width="8.28515625" style="4" customWidth="1"/>
    <col min="9261" max="9261" width="8.140625" style="4" customWidth="1"/>
    <col min="9262" max="9262" width="7.85546875" style="4" customWidth="1"/>
    <col min="9263" max="9263" width="8.7109375" style="4" customWidth="1"/>
    <col min="9264" max="9264" width="7.42578125" style="4" customWidth="1"/>
    <col min="9265" max="9265" width="8.85546875" style="4" customWidth="1"/>
    <col min="9266" max="9266" width="9.42578125" style="4" customWidth="1"/>
    <col min="9267" max="9267" width="9.28515625" style="4" customWidth="1"/>
    <col min="9268" max="9268" width="9.7109375" style="4" customWidth="1"/>
    <col min="9269" max="9473" width="11.42578125" style="4"/>
    <col min="9474" max="9474" width="27.7109375" style="4" customWidth="1"/>
    <col min="9475" max="9502" width="0" style="4" hidden="1" customWidth="1"/>
    <col min="9503" max="9508" width="6.42578125" style="4" bestFit="1" customWidth="1"/>
    <col min="9509" max="9509" width="8.85546875" style="4" customWidth="1"/>
    <col min="9510" max="9510" width="7.42578125" style="4" customWidth="1"/>
    <col min="9511" max="9511" width="8.140625" style="4" customWidth="1"/>
    <col min="9512" max="9512" width="8.85546875" style="4" customWidth="1"/>
    <col min="9513" max="9513" width="8.42578125" style="4" customWidth="1"/>
    <col min="9514" max="9514" width="7" style="4" bestFit="1" customWidth="1"/>
    <col min="9515" max="9516" width="8.28515625" style="4" customWidth="1"/>
    <col min="9517" max="9517" width="8.140625" style="4" customWidth="1"/>
    <col min="9518" max="9518" width="7.85546875" style="4" customWidth="1"/>
    <col min="9519" max="9519" width="8.7109375" style="4" customWidth="1"/>
    <col min="9520" max="9520" width="7.42578125" style="4" customWidth="1"/>
    <col min="9521" max="9521" width="8.85546875" style="4" customWidth="1"/>
    <col min="9522" max="9522" width="9.42578125" style="4" customWidth="1"/>
    <col min="9523" max="9523" width="9.28515625" style="4" customWidth="1"/>
    <col min="9524" max="9524" width="9.7109375" style="4" customWidth="1"/>
    <col min="9525" max="9729" width="11.42578125" style="4"/>
    <col min="9730" max="9730" width="27.7109375" style="4" customWidth="1"/>
    <col min="9731" max="9758" width="0" style="4" hidden="1" customWidth="1"/>
    <col min="9759" max="9764" width="6.42578125" style="4" bestFit="1" customWidth="1"/>
    <col min="9765" max="9765" width="8.85546875" style="4" customWidth="1"/>
    <col min="9766" max="9766" width="7.42578125" style="4" customWidth="1"/>
    <col min="9767" max="9767" width="8.140625" style="4" customWidth="1"/>
    <col min="9768" max="9768" width="8.85546875" style="4" customWidth="1"/>
    <col min="9769" max="9769" width="8.42578125" style="4" customWidth="1"/>
    <col min="9770" max="9770" width="7" style="4" bestFit="1" customWidth="1"/>
    <col min="9771" max="9772" width="8.28515625" style="4" customWidth="1"/>
    <col min="9773" max="9773" width="8.140625" style="4" customWidth="1"/>
    <col min="9774" max="9774" width="7.85546875" style="4" customWidth="1"/>
    <col min="9775" max="9775" width="8.7109375" style="4" customWidth="1"/>
    <col min="9776" max="9776" width="7.42578125" style="4" customWidth="1"/>
    <col min="9777" max="9777" width="8.85546875" style="4" customWidth="1"/>
    <col min="9778" max="9778" width="9.42578125" style="4" customWidth="1"/>
    <col min="9779" max="9779" width="9.28515625" style="4" customWidth="1"/>
    <col min="9780" max="9780" width="9.7109375" style="4" customWidth="1"/>
    <col min="9781" max="9985" width="11.42578125" style="4"/>
    <col min="9986" max="9986" width="27.7109375" style="4" customWidth="1"/>
    <col min="9987" max="10014" width="0" style="4" hidden="1" customWidth="1"/>
    <col min="10015" max="10020" width="6.42578125" style="4" bestFit="1" customWidth="1"/>
    <col min="10021" max="10021" width="8.85546875" style="4" customWidth="1"/>
    <col min="10022" max="10022" width="7.42578125" style="4" customWidth="1"/>
    <col min="10023" max="10023" width="8.140625" style="4" customWidth="1"/>
    <col min="10024" max="10024" width="8.85546875" style="4" customWidth="1"/>
    <col min="10025" max="10025" width="8.42578125" style="4" customWidth="1"/>
    <col min="10026" max="10026" width="7" style="4" bestFit="1" customWidth="1"/>
    <col min="10027" max="10028" width="8.28515625" style="4" customWidth="1"/>
    <col min="10029" max="10029" width="8.140625" style="4" customWidth="1"/>
    <col min="10030" max="10030" width="7.85546875" style="4" customWidth="1"/>
    <col min="10031" max="10031" width="8.7109375" style="4" customWidth="1"/>
    <col min="10032" max="10032" width="7.42578125" style="4" customWidth="1"/>
    <col min="10033" max="10033" width="8.85546875" style="4" customWidth="1"/>
    <col min="10034" max="10034" width="9.42578125" style="4" customWidth="1"/>
    <col min="10035" max="10035" width="9.28515625" style="4" customWidth="1"/>
    <col min="10036" max="10036" width="9.7109375" style="4" customWidth="1"/>
    <col min="10037" max="10241" width="11.42578125" style="4"/>
    <col min="10242" max="10242" width="27.7109375" style="4" customWidth="1"/>
    <col min="10243" max="10270" width="0" style="4" hidden="1" customWidth="1"/>
    <col min="10271" max="10276" width="6.42578125" style="4" bestFit="1" customWidth="1"/>
    <col min="10277" max="10277" width="8.85546875" style="4" customWidth="1"/>
    <col min="10278" max="10278" width="7.42578125" style="4" customWidth="1"/>
    <col min="10279" max="10279" width="8.140625" style="4" customWidth="1"/>
    <col min="10280" max="10280" width="8.85546875" style="4" customWidth="1"/>
    <col min="10281" max="10281" width="8.42578125" style="4" customWidth="1"/>
    <col min="10282" max="10282" width="7" style="4" bestFit="1" customWidth="1"/>
    <col min="10283" max="10284" width="8.28515625" style="4" customWidth="1"/>
    <col min="10285" max="10285" width="8.140625" style="4" customWidth="1"/>
    <col min="10286" max="10286" width="7.85546875" style="4" customWidth="1"/>
    <col min="10287" max="10287" width="8.7109375" style="4" customWidth="1"/>
    <col min="10288" max="10288" width="7.42578125" style="4" customWidth="1"/>
    <col min="10289" max="10289" width="8.85546875" style="4" customWidth="1"/>
    <col min="10290" max="10290" width="9.42578125" style="4" customWidth="1"/>
    <col min="10291" max="10291" width="9.28515625" style="4" customWidth="1"/>
    <col min="10292" max="10292" width="9.7109375" style="4" customWidth="1"/>
    <col min="10293" max="10497" width="11.42578125" style="4"/>
    <col min="10498" max="10498" width="27.7109375" style="4" customWidth="1"/>
    <col min="10499" max="10526" width="0" style="4" hidden="1" customWidth="1"/>
    <col min="10527" max="10532" width="6.42578125" style="4" bestFit="1" customWidth="1"/>
    <col min="10533" max="10533" width="8.85546875" style="4" customWidth="1"/>
    <col min="10534" max="10534" width="7.42578125" style="4" customWidth="1"/>
    <col min="10535" max="10535" width="8.140625" style="4" customWidth="1"/>
    <col min="10536" max="10536" width="8.85546875" style="4" customWidth="1"/>
    <col min="10537" max="10537" width="8.42578125" style="4" customWidth="1"/>
    <col min="10538" max="10538" width="7" style="4" bestFit="1" customWidth="1"/>
    <col min="10539" max="10540" width="8.28515625" style="4" customWidth="1"/>
    <col min="10541" max="10541" width="8.140625" style="4" customWidth="1"/>
    <col min="10542" max="10542" width="7.85546875" style="4" customWidth="1"/>
    <col min="10543" max="10543" width="8.7109375" style="4" customWidth="1"/>
    <col min="10544" max="10544" width="7.42578125" style="4" customWidth="1"/>
    <col min="10545" max="10545" width="8.85546875" style="4" customWidth="1"/>
    <col min="10546" max="10546" width="9.42578125" style="4" customWidth="1"/>
    <col min="10547" max="10547" width="9.28515625" style="4" customWidth="1"/>
    <col min="10548" max="10548" width="9.7109375" style="4" customWidth="1"/>
    <col min="10549" max="10753" width="11.42578125" style="4"/>
    <col min="10754" max="10754" width="27.7109375" style="4" customWidth="1"/>
    <col min="10755" max="10782" width="0" style="4" hidden="1" customWidth="1"/>
    <col min="10783" max="10788" width="6.42578125" style="4" bestFit="1" customWidth="1"/>
    <col min="10789" max="10789" width="8.85546875" style="4" customWidth="1"/>
    <col min="10790" max="10790" width="7.42578125" style="4" customWidth="1"/>
    <col min="10791" max="10791" width="8.140625" style="4" customWidth="1"/>
    <col min="10792" max="10792" width="8.85546875" style="4" customWidth="1"/>
    <col min="10793" max="10793" width="8.42578125" style="4" customWidth="1"/>
    <col min="10794" max="10794" width="7" style="4" bestFit="1" customWidth="1"/>
    <col min="10795" max="10796" width="8.28515625" style="4" customWidth="1"/>
    <col min="10797" max="10797" width="8.140625" style="4" customWidth="1"/>
    <col min="10798" max="10798" width="7.85546875" style="4" customWidth="1"/>
    <col min="10799" max="10799" width="8.7109375" style="4" customWidth="1"/>
    <col min="10800" max="10800" width="7.42578125" style="4" customWidth="1"/>
    <col min="10801" max="10801" width="8.85546875" style="4" customWidth="1"/>
    <col min="10802" max="10802" width="9.42578125" style="4" customWidth="1"/>
    <col min="10803" max="10803" width="9.28515625" style="4" customWidth="1"/>
    <col min="10804" max="10804" width="9.7109375" style="4" customWidth="1"/>
    <col min="10805" max="11009" width="11.42578125" style="4"/>
    <col min="11010" max="11010" width="27.7109375" style="4" customWidth="1"/>
    <col min="11011" max="11038" width="0" style="4" hidden="1" customWidth="1"/>
    <col min="11039" max="11044" width="6.42578125" style="4" bestFit="1" customWidth="1"/>
    <col min="11045" max="11045" width="8.85546875" style="4" customWidth="1"/>
    <col min="11046" max="11046" width="7.42578125" style="4" customWidth="1"/>
    <col min="11047" max="11047" width="8.140625" style="4" customWidth="1"/>
    <col min="11048" max="11048" width="8.85546875" style="4" customWidth="1"/>
    <col min="11049" max="11049" width="8.42578125" style="4" customWidth="1"/>
    <col min="11050" max="11050" width="7" style="4" bestFit="1" customWidth="1"/>
    <col min="11051" max="11052" width="8.28515625" style="4" customWidth="1"/>
    <col min="11053" max="11053" width="8.140625" style="4" customWidth="1"/>
    <col min="11054" max="11054" width="7.85546875" style="4" customWidth="1"/>
    <col min="11055" max="11055" width="8.7109375" style="4" customWidth="1"/>
    <col min="11056" max="11056" width="7.42578125" style="4" customWidth="1"/>
    <col min="11057" max="11057" width="8.85546875" style="4" customWidth="1"/>
    <col min="11058" max="11058" width="9.42578125" style="4" customWidth="1"/>
    <col min="11059" max="11059" width="9.28515625" style="4" customWidth="1"/>
    <col min="11060" max="11060" width="9.7109375" style="4" customWidth="1"/>
    <col min="11061" max="11265" width="11.42578125" style="4"/>
    <col min="11266" max="11266" width="27.7109375" style="4" customWidth="1"/>
    <col min="11267" max="11294" width="0" style="4" hidden="1" customWidth="1"/>
    <col min="11295" max="11300" width="6.42578125" style="4" bestFit="1" customWidth="1"/>
    <col min="11301" max="11301" width="8.85546875" style="4" customWidth="1"/>
    <col min="11302" max="11302" width="7.42578125" style="4" customWidth="1"/>
    <col min="11303" max="11303" width="8.140625" style="4" customWidth="1"/>
    <col min="11304" max="11304" width="8.85546875" style="4" customWidth="1"/>
    <col min="11305" max="11305" width="8.42578125" style="4" customWidth="1"/>
    <col min="11306" max="11306" width="7" style="4" bestFit="1" customWidth="1"/>
    <col min="11307" max="11308" width="8.28515625" style="4" customWidth="1"/>
    <col min="11309" max="11309" width="8.140625" style="4" customWidth="1"/>
    <col min="11310" max="11310" width="7.85546875" style="4" customWidth="1"/>
    <col min="11311" max="11311" width="8.7109375" style="4" customWidth="1"/>
    <col min="11312" max="11312" width="7.42578125" style="4" customWidth="1"/>
    <col min="11313" max="11313" width="8.85546875" style="4" customWidth="1"/>
    <col min="11314" max="11314" width="9.42578125" style="4" customWidth="1"/>
    <col min="11315" max="11315" width="9.28515625" style="4" customWidth="1"/>
    <col min="11316" max="11316" width="9.7109375" style="4" customWidth="1"/>
    <col min="11317" max="11521" width="11.42578125" style="4"/>
    <col min="11522" max="11522" width="27.7109375" style="4" customWidth="1"/>
    <col min="11523" max="11550" width="0" style="4" hidden="1" customWidth="1"/>
    <col min="11551" max="11556" width="6.42578125" style="4" bestFit="1" customWidth="1"/>
    <col min="11557" max="11557" width="8.85546875" style="4" customWidth="1"/>
    <col min="11558" max="11558" width="7.42578125" style="4" customWidth="1"/>
    <col min="11559" max="11559" width="8.140625" style="4" customWidth="1"/>
    <col min="11560" max="11560" width="8.85546875" style="4" customWidth="1"/>
    <col min="11561" max="11561" width="8.42578125" style="4" customWidth="1"/>
    <col min="11562" max="11562" width="7" style="4" bestFit="1" customWidth="1"/>
    <col min="11563" max="11564" width="8.28515625" style="4" customWidth="1"/>
    <col min="11565" max="11565" width="8.140625" style="4" customWidth="1"/>
    <col min="11566" max="11566" width="7.85546875" style="4" customWidth="1"/>
    <col min="11567" max="11567" width="8.7109375" style="4" customWidth="1"/>
    <col min="11568" max="11568" width="7.42578125" style="4" customWidth="1"/>
    <col min="11569" max="11569" width="8.85546875" style="4" customWidth="1"/>
    <col min="11570" max="11570" width="9.42578125" style="4" customWidth="1"/>
    <col min="11571" max="11571" width="9.28515625" style="4" customWidth="1"/>
    <col min="11572" max="11572" width="9.7109375" style="4" customWidth="1"/>
    <col min="11573" max="11777" width="11.42578125" style="4"/>
    <col min="11778" max="11778" width="27.7109375" style="4" customWidth="1"/>
    <col min="11779" max="11806" width="0" style="4" hidden="1" customWidth="1"/>
    <col min="11807" max="11812" width="6.42578125" style="4" bestFit="1" customWidth="1"/>
    <col min="11813" max="11813" width="8.85546875" style="4" customWidth="1"/>
    <col min="11814" max="11814" width="7.42578125" style="4" customWidth="1"/>
    <col min="11815" max="11815" width="8.140625" style="4" customWidth="1"/>
    <col min="11816" max="11816" width="8.85546875" style="4" customWidth="1"/>
    <col min="11817" max="11817" width="8.42578125" style="4" customWidth="1"/>
    <col min="11818" max="11818" width="7" style="4" bestFit="1" customWidth="1"/>
    <col min="11819" max="11820" width="8.28515625" style="4" customWidth="1"/>
    <col min="11821" max="11821" width="8.140625" style="4" customWidth="1"/>
    <col min="11822" max="11822" width="7.85546875" style="4" customWidth="1"/>
    <col min="11823" max="11823" width="8.7109375" style="4" customWidth="1"/>
    <col min="11824" max="11824" width="7.42578125" style="4" customWidth="1"/>
    <col min="11825" max="11825" width="8.85546875" style="4" customWidth="1"/>
    <col min="11826" max="11826" width="9.42578125" style="4" customWidth="1"/>
    <col min="11827" max="11827" width="9.28515625" style="4" customWidth="1"/>
    <col min="11828" max="11828" width="9.7109375" style="4" customWidth="1"/>
    <col min="11829" max="12033" width="11.42578125" style="4"/>
    <col min="12034" max="12034" width="27.7109375" style="4" customWidth="1"/>
    <col min="12035" max="12062" width="0" style="4" hidden="1" customWidth="1"/>
    <col min="12063" max="12068" width="6.42578125" style="4" bestFit="1" customWidth="1"/>
    <col min="12069" max="12069" width="8.85546875" style="4" customWidth="1"/>
    <col min="12070" max="12070" width="7.42578125" style="4" customWidth="1"/>
    <col min="12071" max="12071" width="8.140625" style="4" customWidth="1"/>
    <col min="12072" max="12072" width="8.85546875" style="4" customWidth="1"/>
    <col min="12073" max="12073" width="8.42578125" style="4" customWidth="1"/>
    <col min="12074" max="12074" width="7" style="4" bestFit="1" customWidth="1"/>
    <col min="12075" max="12076" width="8.28515625" style="4" customWidth="1"/>
    <col min="12077" max="12077" width="8.140625" style="4" customWidth="1"/>
    <col min="12078" max="12078" width="7.85546875" style="4" customWidth="1"/>
    <col min="12079" max="12079" width="8.7109375" style="4" customWidth="1"/>
    <col min="12080" max="12080" width="7.42578125" style="4" customWidth="1"/>
    <col min="12081" max="12081" width="8.85546875" style="4" customWidth="1"/>
    <col min="12082" max="12082" width="9.42578125" style="4" customWidth="1"/>
    <col min="12083" max="12083" width="9.28515625" style="4" customWidth="1"/>
    <col min="12084" max="12084" width="9.7109375" style="4" customWidth="1"/>
    <col min="12085" max="12289" width="11.42578125" style="4"/>
    <col min="12290" max="12290" width="27.7109375" style="4" customWidth="1"/>
    <col min="12291" max="12318" width="0" style="4" hidden="1" customWidth="1"/>
    <col min="12319" max="12324" width="6.42578125" style="4" bestFit="1" customWidth="1"/>
    <col min="12325" max="12325" width="8.85546875" style="4" customWidth="1"/>
    <col min="12326" max="12326" width="7.42578125" style="4" customWidth="1"/>
    <col min="12327" max="12327" width="8.140625" style="4" customWidth="1"/>
    <col min="12328" max="12328" width="8.85546875" style="4" customWidth="1"/>
    <col min="12329" max="12329" width="8.42578125" style="4" customWidth="1"/>
    <col min="12330" max="12330" width="7" style="4" bestFit="1" customWidth="1"/>
    <col min="12331" max="12332" width="8.28515625" style="4" customWidth="1"/>
    <col min="12333" max="12333" width="8.140625" style="4" customWidth="1"/>
    <col min="12334" max="12334" width="7.85546875" style="4" customWidth="1"/>
    <col min="12335" max="12335" width="8.7109375" style="4" customWidth="1"/>
    <col min="12336" max="12336" width="7.42578125" style="4" customWidth="1"/>
    <col min="12337" max="12337" width="8.85546875" style="4" customWidth="1"/>
    <col min="12338" max="12338" width="9.42578125" style="4" customWidth="1"/>
    <col min="12339" max="12339" width="9.28515625" style="4" customWidth="1"/>
    <col min="12340" max="12340" width="9.7109375" style="4" customWidth="1"/>
    <col min="12341" max="12545" width="11.42578125" style="4"/>
    <col min="12546" max="12546" width="27.7109375" style="4" customWidth="1"/>
    <col min="12547" max="12574" width="0" style="4" hidden="1" customWidth="1"/>
    <col min="12575" max="12580" width="6.42578125" style="4" bestFit="1" customWidth="1"/>
    <col min="12581" max="12581" width="8.85546875" style="4" customWidth="1"/>
    <col min="12582" max="12582" width="7.42578125" style="4" customWidth="1"/>
    <col min="12583" max="12583" width="8.140625" style="4" customWidth="1"/>
    <col min="12584" max="12584" width="8.85546875" style="4" customWidth="1"/>
    <col min="12585" max="12585" width="8.42578125" style="4" customWidth="1"/>
    <col min="12586" max="12586" width="7" style="4" bestFit="1" customWidth="1"/>
    <col min="12587" max="12588" width="8.28515625" style="4" customWidth="1"/>
    <col min="12589" max="12589" width="8.140625" style="4" customWidth="1"/>
    <col min="12590" max="12590" width="7.85546875" style="4" customWidth="1"/>
    <col min="12591" max="12591" width="8.7109375" style="4" customWidth="1"/>
    <col min="12592" max="12592" width="7.42578125" style="4" customWidth="1"/>
    <col min="12593" max="12593" width="8.85546875" style="4" customWidth="1"/>
    <col min="12594" max="12594" width="9.42578125" style="4" customWidth="1"/>
    <col min="12595" max="12595" width="9.28515625" style="4" customWidth="1"/>
    <col min="12596" max="12596" width="9.7109375" style="4" customWidth="1"/>
    <col min="12597" max="12801" width="11.42578125" style="4"/>
    <col min="12802" max="12802" width="27.7109375" style="4" customWidth="1"/>
    <col min="12803" max="12830" width="0" style="4" hidden="1" customWidth="1"/>
    <col min="12831" max="12836" width="6.42578125" style="4" bestFit="1" customWidth="1"/>
    <col min="12837" max="12837" width="8.85546875" style="4" customWidth="1"/>
    <col min="12838" max="12838" width="7.42578125" style="4" customWidth="1"/>
    <col min="12839" max="12839" width="8.140625" style="4" customWidth="1"/>
    <col min="12840" max="12840" width="8.85546875" style="4" customWidth="1"/>
    <col min="12841" max="12841" width="8.42578125" style="4" customWidth="1"/>
    <col min="12842" max="12842" width="7" style="4" bestFit="1" customWidth="1"/>
    <col min="12843" max="12844" width="8.28515625" style="4" customWidth="1"/>
    <col min="12845" max="12845" width="8.140625" style="4" customWidth="1"/>
    <col min="12846" max="12846" width="7.85546875" style="4" customWidth="1"/>
    <col min="12847" max="12847" width="8.7109375" style="4" customWidth="1"/>
    <col min="12848" max="12848" width="7.42578125" style="4" customWidth="1"/>
    <col min="12849" max="12849" width="8.85546875" style="4" customWidth="1"/>
    <col min="12850" max="12850" width="9.42578125" style="4" customWidth="1"/>
    <col min="12851" max="12851" width="9.28515625" style="4" customWidth="1"/>
    <col min="12852" max="12852" width="9.7109375" style="4" customWidth="1"/>
    <col min="12853" max="13057" width="11.42578125" style="4"/>
    <col min="13058" max="13058" width="27.7109375" style="4" customWidth="1"/>
    <col min="13059" max="13086" width="0" style="4" hidden="1" customWidth="1"/>
    <col min="13087" max="13092" width="6.42578125" style="4" bestFit="1" customWidth="1"/>
    <col min="13093" max="13093" width="8.85546875" style="4" customWidth="1"/>
    <col min="13094" max="13094" width="7.42578125" style="4" customWidth="1"/>
    <col min="13095" max="13095" width="8.140625" style="4" customWidth="1"/>
    <col min="13096" max="13096" width="8.85546875" style="4" customWidth="1"/>
    <col min="13097" max="13097" width="8.42578125" style="4" customWidth="1"/>
    <col min="13098" max="13098" width="7" style="4" bestFit="1" customWidth="1"/>
    <col min="13099" max="13100" width="8.28515625" style="4" customWidth="1"/>
    <col min="13101" max="13101" width="8.140625" style="4" customWidth="1"/>
    <col min="13102" max="13102" width="7.85546875" style="4" customWidth="1"/>
    <col min="13103" max="13103" width="8.7109375" style="4" customWidth="1"/>
    <col min="13104" max="13104" width="7.42578125" style="4" customWidth="1"/>
    <col min="13105" max="13105" width="8.85546875" style="4" customWidth="1"/>
    <col min="13106" max="13106" width="9.42578125" style="4" customWidth="1"/>
    <col min="13107" max="13107" width="9.28515625" style="4" customWidth="1"/>
    <col min="13108" max="13108" width="9.7109375" style="4" customWidth="1"/>
    <col min="13109" max="13313" width="11.42578125" style="4"/>
    <col min="13314" max="13314" width="27.7109375" style="4" customWidth="1"/>
    <col min="13315" max="13342" width="0" style="4" hidden="1" customWidth="1"/>
    <col min="13343" max="13348" width="6.42578125" style="4" bestFit="1" customWidth="1"/>
    <col min="13349" max="13349" width="8.85546875" style="4" customWidth="1"/>
    <col min="13350" max="13350" width="7.42578125" style="4" customWidth="1"/>
    <col min="13351" max="13351" width="8.140625" style="4" customWidth="1"/>
    <col min="13352" max="13352" width="8.85546875" style="4" customWidth="1"/>
    <col min="13353" max="13353" width="8.42578125" style="4" customWidth="1"/>
    <col min="13354" max="13354" width="7" style="4" bestFit="1" customWidth="1"/>
    <col min="13355" max="13356" width="8.28515625" style="4" customWidth="1"/>
    <col min="13357" max="13357" width="8.140625" style="4" customWidth="1"/>
    <col min="13358" max="13358" width="7.85546875" style="4" customWidth="1"/>
    <col min="13359" max="13359" width="8.7109375" style="4" customWidth="1"/>
    <col min="13360" max="13360" width="7.42578125" style="4" customWidth="1"/>
    <col min="13361" max="13361" width="8.85546875" style="4" customWidth="1"/>
    <col min="13362" max="13362" width="9.42578125" style="4" customWidth="1"/>
    <col min="13363" max="13363" width="9.28515625" style="4" customWidth="1"/>
    <col min="13364" max="13364" width="9.7109375" style="4" customWidth="1"/>
    <col min="13365" max="13569" width="11.42578125" style="4"/>
    <col min="13570" max="13570" width="27.7109375" style="4" customWidth="1"/>
    <col min="13571" max="13598" width="0" style="4" hidden="1" customWidth="1"/>
    <col min="13599" max="13604" width="6.42578125" style="4" bestFit="1" customWidth="1"/>
    <col min="13605" max="13605" width="8.85546875" style="4" customWidth="1"/>
    <col min="13606" max="13606" width="7.42578125" style="4" customWidth="1"/>
    <col min="13607" max="13607" width="8.140625" style="4" customWidth="1"/>
    <col min="13608" max="13608" width="8.85546875" style="4" customWidth="1"/>
    <col min="13609" max="13609" width="8.42578125" style="4" customWidth="1"/>
    <col min="13610" max="13610" width="7" style="4" bestFit="1" customWidth="1"/>
    <col min="13611" max="13612" width="8.28515625" style="4" customWidth="1"/>
    <col min="13613" max="13613" width="8.140625" style="4" customWidth="1"/>
    <col min="13614" max="13614" width="7.85546875" style="4" customWidth="1"/>
    <col min="13615" max="13615" width="8.7109375" style="4" customWidth="1"/>
    <col min="13616" max="13616" width="7.42578125" style="4" customWidth="1"/>
    <col min="13617" max="13617" width="8.85546875" style="4" customWidth="1"/>
    <col min="13618" max="13618" width="9.42578125" style="4" customWidth="1"/>
    <col min="13619" max="13619" width="9.28515625" style="4" customWidth="1"/>
    <col min="13620" max="13620" width="9.7109375" style="4" customWidth="1"/>
    <col min="13621" max="13825" width="11.42578125" style="4"/>
    <col min="13826" max="13826" width="27.7109375" style="4" customWidth="1"/>
    <col min="13827" max="13854" width="0" style="4" hidden="1" customWidth="1"/>
    <col min="13855" max="13860" width="6.42578125" style="4" bestFit="1" customWidth="1"/>
    <col min="13861" max="13861" width="8.85546875" style="4" customWidth="1"/>
    <col min="13862" max="13862" width="7.42578125" style="4" customWidth="1"/>
    <col min="13863" max="13863" width="8.140625" style="4" customWidth="1"/>
    <col min="13864" max="13864" width="8.85546875" style="4" customWidth="1"/>
    <col min="13865" max="13865" width="8.42578125" style="4" customWidth="1"/>
    <col min="13866" max="13866" width="7" style="4" bestFit="1" customWidth="1"/>
    <col min="13867" max="13868" width="8.28515625" style="4" customWidth="1"/>
    <col min="13869" max="13869" width="8.140625" style="4" customWidth="1"/>
    <col min="13870" max="13870" width="7.85546875" style="4" customWidth="1"/>
    <col min="13871" max="13871" width="8.7109375" style="4" customWidth="1"/>
    <col min="13872" max="13872" width="7.42578125" style="4" customWidth="1"/>
    <col min="13873" max="13873" width="8.85546875" style="4" customWidth="1"/>
    <col min="13874" max="13874" width="9.42578125" style="4" customWidth="1"/>
    <col min="13875" max="13875" width="9.28515625" style="4" customWidth="1"/>
    <col min="13876" max="13876" width="9.7109375" style="4" customWidth="1"/>
    <col min="13877" max="14081" width="11.42578125" style="4"/>
    <col min="14082" max="14082" width="27.7109375" style="4" customWidth="1"/>
    <col min="14083" max="14110" width="0" style="4" hidden="1" customWidth="1"/>
    <col min="14111" max="14116" width="6.42578125" style="4" bestFit="1" customWidth="1"/>
    <col min="14117" max="14117" width="8.85546875" style="4" customWidth="1"/>
    <col min="14118" max="14118" width="7.42578125" style="4" customWidth="1"/>
    <col min="14119" max="14119" width="8.140625" style="4" customWidth="1"/>
    <col min="14120" max="14120" width="8.85546875" style="4" customWidth="1"/>
    <col min="14121" max="14121" width="8.42578125" style="4" customWidth="1"/>
    <col min="14122" max="14122" width="7" style="4" bestFit="1" customWidth="1"/>
    <col min="14123" max="14124" width="8.28515625" style="4" customWidth="1"/>
    <col min="14125" max="14125" width="8.140625" style="4" customWidth="1"/>
    <col min="14126" max="14126" width="7.85546875" style="4" customWidth="1"/>
    <col min="14127" max="14127" width="8.7109375" style="4" customWidth="1"/>
    <col min="14128" max="14128" width="7.42578125" style="4" customWidth="1"/>
    <col min="14129" max="14129" width="8.85546875" style="4" customWidth="1"/>
    <col min="14130" max="14130" width="9.42578125" style="4" customWidth="1"/>
    <col min="14131" max="14131" width="9.28515625" style="4" customWidth="1"/>
    <col min="14132" max="14132" width="9.7109375" style="4" customWidth="1"/>
    <col min="14133" max="14337" width="11.42578125" style="4"/>
    <col min="14338" max="14338" width="27.7109375" style="4" customWidth="1"/>
    <col min="14339" max="14366" width="0" style="4" hidden="1" customWidth="1"/>
    <col min="14367" max="14372" width="6.42578125" style="4" bestFit="1" customWidth="1"/>
    <col min="14373" max="14373" width="8.85546875" style="4" customWidth="1"/>
    <col min="14374" max="14374" width="7.42578125" style="4" customWidth="1"/>
    <col min="14375" max="14375" width="8.140625" style="4" customWidth="1"/>
    <col min="14376" max="14376" width="8.85546875" style="4" customWidth="1"/>
    <col min="14377" max="14377" width="8.42578125" style="4" customWidth="1"/>
    <col min="14378" max="14378" width="7" style="4" bestFit="1" customWidth="1"/>
    <col min="14379" max="14380" width="8.28515625" style="4" customWidth="1"/>
    <col min="14381" max="14381" width="8.140625" style="4" customWidth="1"/>
    <col min="14382" max="14382" width="7.85546875" style="4" customWidth="1"/>
    <col min="14383" max="14383" width="8.7109375" style="4" customWidth="1"/>
    <col min="14384" max="14384" width="7.42578125" style="4" customWidth="1"/>
    <col min="14385" max="14385" width="8.85546875" style="4" customWidth="1"/>
    <col min="14386" max="14386" width="9.42578125" style="4" customWidth="1"/>
    <col min="14387" max="14387" width="9.28515625" style="4" customWidth="1"/>
    <col min="14388" max="14388" width="9.7109375" style="4" customWidth="1"/>
    <col min="14389" max="14593" width="11.42578125" style="4"/>
    <col min="14594" max="14594" width="27.7109375" style="4" customWidth="1"/>
    <col min="14595" max="14622" width="0" style="4" hidden="1" customWidth="1"/>
    <col min="14623" max="14628" width="6.42578125" style="4" bestFit="1" customWidth="1"/>
    <col min="14629" max="14629" width="8.85546875" style="4" customWidth="1"/>
    <col min="14630" max="14630" width="7.42578125" style="4" customWidth="1"/>
    <col min="14631" max="14631" width="8.140625" style="4" customWidth="1"/>
    <col min="14632" max="14632" width="8.85546875" style="4" customWidth="1"/>
    <col min="14633" max="14633" width="8.42578125" style="4" customWidth="1"/>
    <col min="14634" max="14634" width="7" style="4" bestFit="1" customWidth="1"/>
    <col min="14635" max="14636" width="8.28515625" style="4" customWidth="1"/>
    <col min="14637" max="14637" width="8.140625" style="4" customWidth="1"/>
    <col min="14638" max="14638" width="7.85546875" style="4" customWidth="1"/>
    <col min="14639" max="14639" width="8.7109375" style="4" customWidth="1"/>
    <col min="14640" max="14640" width="7.42578125" style="4" customWidth="1"/>
    <col min="14641" max="14641" width="8.85546875" style="4" customWidth="1"/>
    <col min="14642" max="14642" width="9.42578125" style="4" customWidth="1"/>
    <col min="14643" max="14643" width="9.28515625" style="4" customWidth="1"/>
    <col min="14644" max="14644" width="9.7109375" style="4" customWidth="1"/>
    <col min="14645" max="14849" width="11.42578125" style="4"/>
    <col min="14850" max="14850" width="27.7109375" style="4" customWidth="1"/>
    <col min="14851" max="14878" width="0" style="4" hidden="1" customWidth="1"/>
    <col min="14879" max="14884" width="6.42578125" style="4" bestFit="1" customWidth="1"/>
    <col min="14885" max="14885" width="8.85546875" style="4" customWidth="1"/>
    <col min="14886" max="14886" width="7.42578125" style="4" customWidth="1"/>
    <col min="14887" max="14887" width="8.140625" style="4" customWidth="1"/>
    <col min="14888" max="14888" width="8.85546875" style="4" customWidth="1"/>
    <col min="14889" max="14889" width="8.42578125" style="4" customWidth="1"/>
    <col min="14890" max="14890" width="7" style="4" bestFit="1" customWidth="1"/>
    <col min="14891" max="14892" width="8.28515625" style="4" customWidth="1"/>
    <col min="14893" max="14893" width="8.140625" style="4" customWidth="1"/>
    <col min="14894" max="14894" width="7.85546875" style="4" customWidth="1"/>
    <col min="14895" max="14895" width="8.7109375" style="4" customWidth="1"/>
    <col min="14896" max="14896" width="7.42578125" style="4" customWidth="1"/>
    <col min="14897" max="14897" width="8.85546875" style="4" customWidth="1"/>
    <col min="14898" max="14898" width="9.42578125" style="4" customWidth="1"/>
    <col min="14899" max="14899" width="9.28515625" style="4" customWidth="1"/>
    <col min="14900" max="14900" width="9.7109375" style="4" customWidth="1"/>
    <col min="14901" max="15105" width="11.42578125" style="4"/>
    <col min="15106" max="15106" width="27.7109375" style="4" customWidth="1"/>
    <col min="15107" max="15134" width="0" style="4" hidden="1" customWidth="1"/>
    <col min="15135" max="15140" width="6.42578125" style="4" bestFit="1" customWidth="1"/>
    <col min="15141" max="15141" width="8.85546875" style="4" customWidth="1"/>
    <col min="15142" max="15142" width="7.42578125" style="4" customWidth="1"/>
    <col min="15143" max="15143" width="8.140625" style="4" customWidth="1"/>
    <col min="15144" max="15144" width="8.85546875" style="4" customWidth="1"/>
    <col min="15145" max="15145" width="8.42578125" style="4" customWidth="1"/>
    <col min="15146" max="15146" width="7" style="4" bestFit="1" customWidth="1"/>
    <col min="15147" max="15148" width="8.28515625" style="4" customWidth="1"/>
    <col min="15149" max="15149" width="8.140625" style="4" customWidth="1"/>
    <col min="15150" max="15150" width="7.85546875" style="4" customWidth="1"/>
    <col min="15151" max="15151" width="8.7109375" style="4" customWidth="1"/>
    <col min="15152" max="15152" width="7.42578125" style="4" customWidth="1"/>
    <col min="15153" max="15153" width="8.85546875" style="4" customWidth="1"/>
    <col min="15154" max="15154" width="9.42578125" style="4" customWidth="1"/>
    <col min="15155" max="15155" width="9.28515625" style="4" customWidth="1"/>
    <col min="15156" max="15156" width="9.7109375" style="4" customWidth="1"/>
    <col min="15157" max="15361" width="11.42578125" style="4"/>
    <col min="15362" max="15362" width="27.7109375" style="4" customWidth="1"/>
    <col min="15363" max="15390" width="0" style="4" hidden="1" customWidth="1"/>
    <col min="15391" max="15396" width="6.42578125" style="4" bestFit="1" customWidth="1"/>
    <col min="15397" max="15397" width="8.85546875" style="4" customWidth="1"/>
    <col min="15398" max="15398" width="7.42578125" style="4" customWidth="1"/>
    <col min="15399" max="15399" width="8.140625" style="4" customWidth="1"/>
    <col min="15400" max="15400" width="8.85546875" style="4" customWidth="1"/>
    <col min="15401" max="15401" width="8.42578125" style="4" customWidth="1"/>
    <col min="15402" max="15402" width="7" style="4" bestFit="1" customWidth="1"/>
    <col min="15403" max="15404" width="8.28515625" style="4" customWidth="1"/>
    <col min="15405" max="15405" width="8.140625" style="4" customWidth="1"/>
    <col min="15406" max="15406" width="7.85546875" style="4" customWidth="1"/>
    <col min="15407" max="15407" width="8.7109375" style="4" customWidth="1"/>
    <col min="15408" max="15408" width="7.42578125" style="4" customWidth="1"/>
    <col min="15409" max="15409" width="8.85546875" style="4" customWidth="1"/>
    <col min="15410" max="15410" width="9.42578125" style="4" customWidth="1"/>
    <col min="15411" max="15411" width="9.28515625" style="4" customWidth="1"/>
    <col min="15412" max="15412" width="9.7109375" style="4" customWidth="1"/>
    <col min="15413" max="15617" width="11.42578125" style="4"/>
    <col min="15618" max="15618" width="27.7109375" style="4" customWidth="1"/>
    <col min="15619" max="15646" width="0" style="4" hidden="1" customWidth="1"/>
    <col min="15647" max="15652" width="6.42578125" style="4" bestFit="1" customWidth="1"/>
    <col min="15653" max="15653" width="8.85546875" style="4" customWidth="1"/>
    <col min="15654" max="15654" width="7.42578125" style="4" customWidth="1"/>
    <col min="15655" max="15655" width="8.140625" style="4" customWidth="1"/>
    <col min="15656" max="15656" width="8.85546875" style="4" customWidth="1"/>
    <col min="15657" max="15657" width="8.42578125" style="4" customWidth="1"/>
    <col min="15658" max="15658" width="7" style="4" bestFit="1" customWidth="1"/>
    <col min="15659" max="15660" width="8.28515625" style="4" customWidth="1"/>
    <col min="15661" max="15661" width="8.140625" style="4" customWidth="1"/>
    <col min="15662" max="15662" width="7.85546875" style="4" customWidth="1"/>
    <col min="15663" max="15663" width="8.7109375" style="4" customWidth="1"/>
    <col min="15664" max="15664" width="7.42578125" style="4" customWidth="1"/>
    <col min="15665" max="15665" width="8.85546875" style="4" customWidth="1"/>
    <col min="15666" max="15666" width="9.42578125" style="4" customWidth="1"/>
    <col min="15667" max="15667" width="9.28515625" style="4" customWidth="1"/>
    <col min="15668" max="15668" width="9.7109375" style="4" customWidth="1"/>
    <col min="15669" max="15873" width="11.42578125" style="4"/>
    <col min="15874" max="15874" width="27.7109375" style="4" customWidth="1"/>
    <col min="15875" max="15902" width="0" style="4" hidden="1" customWidth="1"/>
    <col min="15903" max="15908" width="6.42578125" style="4" bestFit="1" customWidth="1"/>
    <col min="15909" max="15909" width="8.85546875" style="4" customWidth="1"/>
    <col min="15910" max="15910" width="7.42578125" style="4" customWidth="1"/>
    <col min="15911" max="15911" width="8.140625" style="4" customWidth="1"/>
    <col min="15912" max="15912" width="8.85546875" style="4" customWidth="1"/>
    <col min="15913" max="15913" width="8.42578125" style="4" customWidth="1"/>
    <col min="15914" max="15914" width="7" style="4" bestFit="1" customWidth="1"/>
    <col min="15915" max="15916" width="8.28515625" style="4" customWidth="1"/>
    <col min="15917" max="15917" width="8.140625" style="4" customWidth="1"/>
    <col min="15918" max="15918" width="7.85546875" style="4" customWidth="1"/>
    <col min="15919" max="15919" width="8.7109375" style="4" customWidth="1"/>
    <col min="15920" max="15920" width="7.42578125" style="4" customWidth="1"/>
    <col min="15921" max="15921" width="8.85546875" style="4" customWidth="1"/>
    <col min="15922" max="15922" width="9.42578125" style="4" customWidth="1"/>
    <col min="15923" max="15923" width="9.28515625" style="4" customWidth="1"/>
    <col min="15924" max="15924" width="9.7109375" style="4" customWidth="1"/>
    <col min="15925" max="16129" width="11.42578125" style="4"/>
    <col min="16130" max="16130" width="27.7109375" style="4" customWidth="1"/>
    <col min="16131" max="16158" width="0" style="4" hidden="1" customWidth="1"/>
    <col min="16159" max="16164" width="6.42578125" style="4" bestFit="1" customWidth="1"/>
    <col min="16165" max="16165" width="8.85546875" style="4" customWidth="1"/>
    <col min="16166" max="16166" width="7.42578125" style="4" customWidth="1"/>
    <col min="16167" max="16167" width="8.140625" style="4" customWidth="1"/>
    <col min="16168" max="16168" width="8.85546875" style="4" customWidth="1"/>
    <col min="16169" max="16169" width="8.42578125" style="4" customWidth="1"/>
    <col min="16170" max="16170" width="7" style="4" bestFit="1" customWidth="1"/>
    <col min="16171" max="16172" width="8.28515625" style="4" customWidth="1"/>
    <col min="16173" max="16173" width="8.140625" style="4" customWidth="1"/>
    <col min="16174" max="16174" width="7.85546875" style="4" customWidth="1"/>
    <col min="16175" max="16175" width="8.7109375" style="4" customWidth="1"/>
    <col min="16176" max="16176" width="7.42578125" style="4" customWidth="1"/>
    <col min="16177" max="16177" width="8.85546875" style="4" customWidth="1"/>
    <col min="16178" max="16178" width="9.42578125" style="4" customWidth="1"/>
    <col min="16179" max="16179" width="9.28515625" style="4" customWidth="1"/>
    <col min="16180" max="16180" width="9.7109375" style="4" customWidth="1"/>
    <col min="16181" max="16384" width="11.42578125" style="4"/>
  </cols>
  <sheetData>
    <row r="1" spans="1:67" s="3" customFormat="1" ht="18.75" x14ac:dyDescent="0.3">
      <c r="A1" s="5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42"/>
      <c r="BE1" s="42"/>
      <c r="BL1" s="59"/>
      <c r="BM1" s="59"/>
      <c r="BN1" s="52"/>
      <c r="BO1" s="52"/>
    </row>
    <row r="2" spans="1:67" s="3" customFormat="1" ht="18.75" x14ac:dyDescent="0.3">
      <c r="A2" s="5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42"/>
      <c r="BE2" s="42"/>
      <c r="BL2" s="59"/>
      <c r="BM2" s="59"/>
      <c r="BN2" s="52"/>
      <c r="BO2" s="52"/>
    </row>
    <row r="3" spans="1:67" x14ac:dyDescent="0.25">
      <c r="A3" s="8"/>
      <c r="B3" s="21" t="s">
        <v>0</v>
      </c>
      <c r="C3" s="21"/>
      <c r="D3" s="54" t="s">
        <v>1</v>
      </c>
      <c r="E3" s="54"/>
      <c r="F3" s="54" t="s">
        <v>2</v>
      </c>
      <c r="G3" s="54"/>
      <c r="H3" s="54" t="s">
        <v>3</v>
      </c>
      <c r="I3" s="54"/>
      <c r="J3" s="54" t="s">
        <v>4</v>
      </c>
      <c r="K3" s="54"/>
      <c r="L3" s="54" t="s">
        <v>5</v>
      </c>
      <c r="M3" s="54"/>
      <c r="N3" s="54" t="s">
        <v>6</v>
      </c>
      <c r="O3" s="54"/>
      <c r="P3" s="54" t="s">
        <v>7</v>
      </c>
      <c r="Q3" s="54"/>
      <c r="R3" s="9" t="s">
        <v>8</v>
      </c>
      <c r="S3" s="22">
        <v>2002</v>
      </c>
      <c r="T3" s="23" t="s">
        <v>8</v>
      </c>
      <c r="U3" s="22">
        <v>2003</v>
      </c>
      <c r="V3" s="23" t="s">
        <v>8</v>
      </c>
      <c r="W3" s="22">
        <v>2004</v>
      </c>
      <c r="X3" s="23" t="s">
        <v>8</v>
      </c>
      <c r="Y3" s="22">
        <v>2005</v>
      </c>
      <c r="Z3" s="23" t="s">
        <v>8</v>
      </c>
      <c r="AA3" s="22">
        <v>2006</v>
      </c>
      <c r="AB3" s="23" t="s">
        <v>8</v>
      </c>
      <c r="AC3" s="22">
        <v>2007</v>
      </c>
      <c r="AD3" s="56" t="s">
        <v>9</v>
      </c>
      <c r="AE3" s="56"/>
      <c r="AF3" s="56" t="s">
        <v>10</v>
      </c>
      <c r="AG3" s="56"/>
      <c r="AH3" s="56" t="s">
        <v>11</v>
      </c>
      <c r="AI3" s="56"/>
      <c r="AJ3" s="56" t="s">
        <v>12</v>
      </c>
      <c r="AK3" s="56"/>
      <c r="AL3" s="56" t="s">
        <v>13</v>
      </c>
      <c r="AM3" s="56"/>
      <c r="AN3" s="56" t="s">
        <v>14</v>
      </c>
      <c r="AO3" s="56"/>
      <c r="AP3" s="56" t="s">
        <v>15</v>
      </c>
      <c r="AQ3" s="56"/>
      <c r="AR3" s="56" t="s">
        <v>16</v>
      </c>
      <c r="AS3" s="56"/>
      <c r="AT3" s="56" t="s">
        <v>17</v>
      </c>
      <c r="AU3" s="56"/>
      <c r="AV3" s="57" t="s">
        <v>18</v>
      </c>
      <c r="AW3" s="57"/>
      <c r="AX3" s="53" t="s">
        <v>19</v>
      </c>
      <c r="AY3" s="53"/>
      <c r="AZ3" s="53" t="s">
        <v>20</v>
      </c>
      <c r="BA3" s="53"/>
      <c r="BB3" s="53" t="s">
        <v>21</v>
      </c>
      <c r="BC3" s="53"/>
      <c r="BD3" s="53" t="s">
        <v>22</v>
      </c>
      <c r="BE3" s="53"/>
      <c r="BF3" s="53" t="s">
        <v>23</v>
      </c>
      <c r="BG3" s="53"/>
      <c r="BH3" s="53" t="s">
        <v>24</v>
      </c>
      <c r="BI3" s="53"/>
      <c r="BJ3" s="53" t="s">
        <v>25</v>
      </c>
      <c r="BK3" s="53"/>
      <c r="BL3" s="53" t="s">
        <v>48</v>
      </c>
      <c r="BM3" s="53"/>
      <c r="BN3" s="55" t="s">
        <v>26</v>
      </c>
      <c r="BO3" s="55"/>
    </row>
    <row r="4" spans="1:67" x14ac:dyDescent="0.25">
      <c r="A4" s="17" t="s">
        <v>27</v>
      </c>
      <c r="B4" s="16" t="s">
        <v>28</v>
      </c>
      <c r="C4" s="16" t="s">
        <v>29</v>
      </c>
      <c r="D4" s="16" t="s">
        <v>28</v>
      </c>
      <c r="E4" s="16" t="s">
        <v>30</v>
      </c>
      <c r="F4" s="16" t="s">
        <v>28</v>
      </c>
      <c r="G4" s="16" t="s">
        <v>30</v>
      </c>
      <c r="H4" s="16" t="s">
        <v>28</v>
      </c>
      <c r="I4" s="16" t="s">
        <v>30</v>
      </c>
      <c r="J4" s="16" t="s">
        <v>28</v>
      </c>
      <c r="K4" s="16" t="s">
        <v>30</v>
      </c>
      <c r="L4" s="16" t="s">
        <v>28</v>
      </c>
      <c r="M4" s="16" t="s">
        <v>30</v>
      </c>
      <c r="N4" s="16" t="s">
        <v>28</v>
      </c>
      <c r="O4" s="16" t="s">
        <v>30</v>
      </c>
      <c r="P4" s="16" t="s">
        <v>28</v>
      </c>
      <c r="Q4" s="16" t="s">
        <v>30</v>
      </c>
      <c r="R4" s="16" t="s">
        <v>28</v>
      </c>
      <c r="S4" s="16" t="s">
        <v>30</v>
      </c>
      <c r="T4" s="16" t="s">
        <v>28</v>
      </c>
      <c r="U4" s="16" t="s">
        <v>30</v>
      </c>
      <c r="V4" s="16" t="s">
        <v>28</v>
      </c>
      <c r="W4" s="16" t="s">
        <v>30</v>
      </c>
      <c r="X4" s="16" t="s">
        <v>28</v>
      </c>
      <c r="Y4" s="16" t="s">
        <v>29</v>
      </c>
      <c r="Z4" s="16" t="s">
        <v>28</v>
      </c>
      <c r="AA4" s="16" t="s">
        <v>29</v>
      </c>
      <c r="AB4" s="16" t="s">
        <v>28</v>
      </c>
      <c r="AC4" s="16" t="s">
        <v>29</v>
      </c>
      <c r="AD4" s="19" t="s">
        <v>28</v>
      </c>
      <c r="AE4" s="19" t="s">
        <v>29</v>
      </c>
      <c r="AF4" s="19" t="s">
        <v>28</v>
      </c>
      <c r="AG4" s="19" t="s">
        <v>29</v>
      </c>
      <c r="AH4" s="19" t="s">
        <v>28</v>
      </c>
      <c r="AI4" s="19" t="s">
        <v>29</v>
      </c>
      <c r="AJ4" s="19" t="s">
        <v>28</v>
      </c>
      <c r="AK4" s="19" t="s">
        <v>29</v>
      </c>
      <c r="AL4" s="19" t="s">
        <v>28</v>
      </c>
      <c r="AM4" s="19" t="s">
        <v>29</v>
      </c>
      <c r="AN4" s="19" t="s">
        <v>28</v>
      </c>
      <c r="AO4" s="19" t="s">
        <v>29</v>
      </c>
      <c r="AP4" s="19" t="s">
        <v>28</v>
      </c>
      <c r="AQ4" s="19" t="s">
        <v>29</v>
      </c>
      <c r="AR4" s="19" t="s">
        <v>28</v>
      </c>
      <c r="AS4" s="19" t="s">
        <v>29</v>
      </c>
      <c r="AT4" s="19" t="s">
        <v>28</v>
      </c>
      <c r="AU4" s="19" t="s">
        <v>29</v>
      </c>
      <c r="AV4" s="24" t="s">
        <v>28</v>
      </c>
      <c r="AW4" s="24" t="s">
        <v>29</v>
      </c>
      <c r="AX4" s="19" t="s">
        <v>28</v>
      </c>
      <c r="AY4" s="19" t="s">
        <v>29</v>
      </c>
      <c r="AZ4" s="19" t="s">
        <v>28</v>
      </c>
      <c r="BA4" s="19" t="s">
        <v>29</v>
      </c>
      <c r="BB4" s="19" t="s">
        <v>28</v>
      </c>
      <c r="BC4" s="19" t="s">
        <v>29</v>
      </c>
      <c r="BD4" s="19" t="s">
        <v>28</v>
      </c>
      <c r="BE4" s="19" t="s">
        <v>29</v>
      </c>
      <c r="BF4" s="19" t="s">
        <v>28</v>
      </c>
      <c r="BG4" s="19" t="s">
        <v>29</v>
      </c>
      <c r="BH4" s="19" t="s">
        <v>28</v>
      </c>
      <c r="BI4" s="19" t="s">
        <v>29</v>
      </c>
      <c r="BJ4" s="19" t="s">
        <v>28</v>
      </c>
      <c r="BK4" s="19" t="s">
        <v>29</v>
      </c>
      <c r="BL4" s="19" t="s">
        <v>28</v>
      </c>
      <c r="BM4" s="19" t="s">
        <v>29</v>
      </c>
      <c r="BN4" s="58" t="s">
        <v>28</v>
      </c>
      <c r="BO4" s="58" t="s">
        <v>29</v>
      </c>
    </row>
    <row r="5" spans="1:67" x14ac:dyDescent="0.25">
      <c r="A5" s="8" t="s">
        <v>31</v>
      </c>
      <c r="B5" s="5"/>
      <c r="C5" s="5"/>
      <c r="D5" s="5"/>
      <c r="E5" s="5"/>
      <c r="F5" s="5"/>
      <c r="G5" s="5"/>
      <c r="H5" s="5"/>
      <c r="I5" s="5"/>
      <c r="J5" s="5"/>
      <c r="K5" s="10"/>
      <c r="L5" s="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2"/>
      <c r="AW5" s="2"/>
      <c r="AZ5" s="35"/>
      <c r="BA5" s="35"/>
      <c r="BB5" s="35"/>
      <c r="BC5" s="35"/>
      <c r="BD5" s="44"/>
      <c r="BE5" s="44"/>
      <c r="BF5" s="44"/>
      <c r="BG5" s="44"/>
      <c r="BH5" s="44"/>
      <c r="BI5" s="44"/>
      <c r="BJ5" s="44"/>
      <c r="BK5" s="44"/>
    </row>
    <row r="6" spans="1:67" x14ac:dyDescent="0.25">
      <c r="A6" s="2" t="s">
        <v>32</v>
      </c>
      <c r="B6" s="5">
        <v>133</v>
      </c>
      <c r="C6" s="5">
        <v>102</v>
      </c>
      <c r="D6" s="5">
        <v>155</v>
      </c>
      <c r="E6" s="5">
        <v>106</v>
      </c>
      <c r="F6" s="5">
        <v>156</v>
      </c>
      <c r="G6" s="5">
        <v>99</v>
      </c>
      <c r="H6" s="5">
        <v>169</v>
      </c>
      <c r="I6" s="5">
        <v>115</v>
      </c>
      <c r="J6" s="5">
        <v>145</v>
      </c>
      <c r="K6" s="13">
        <v>95.8</v>
      </c>
      <c r="L6" s="5">
        <f>71+54</f>
        <v>125</v>
      </c>
      <c r="M6" s="13">
        <v>82</v>
      </c>
      <c r="N6" s="13">
        <v>140</v>
      </c>
      <c r="O6" s="13">
        <v>88</v>
      </c>
      <c r="P6" s="13">
        <v>148</v>
      </c>
      <c r="Q6" s="13">
        <v>93</v>
      </c>
      <c r="R6" s="13">
        <v>131</v>
      </c>
      <c r="S6" s="13">
        <v>101</v>
      </c>
      <c r="T6" s="13">
        <v>123</v>
      </c>
      <c r="U6" s="13">
        <v>100</v>
      </c>
      <c r="V6" s="13">
        <v>76</v>
      </c>
      <c r="W6" s="13">
        <v>61</v>
      </c>
      <c r="X6" s="13">
        <v>156</v>
      </c>
      <c r="Y6" s="13">
        <v>92</v>
      </c>
      <c r="Z6" s="13">
        <v>211</v>
      </c>
      <c r="AA6" s="13">
        <v>133</v>
      </c>
      <c r="AB6" s="13">
        <v>184</v>
      </c>
      <c r="AC6" s="13">
        <v>112</v>
      </c>
      <c r="AD6" s="13">
        <v>178</v>
      </c>
      <c r="AE6" s="13">
        <v>117</v>
      </c>
      <c r="AF6" s="14">
        <v>103</v>
      </c>
      <c r="AG6" s="14">
        <v>54</v>
      </c>
      <c r="AH6" s="14">
        <v>119</v>
      </c>
      <c r="AI6" s="14">
        <v>70</v>
      </c>
      <c r="AJ6" s="14">
        <v>124</v>
      </c>
      <c r="AK6" s="14">
        <v>66</v>
      </c>
      <c r="AL6" s="14">
        <v>71</v>
      </c>
      <c r="AM6" s="14">
        <v>28</v>
      </c>
      <c r="AN6" s="14">
        <v>65</v>
      </c>
      <c r="AO6" s="14">
        <v>26</v>
      </c>
      <c r="AP6" s="14">
        <v>60</v>
      </c>
      <c r="AQ6" s="14">
        <v>21</v>
      </c>
      <c r="AR6" s="14">
        <v>67</v>
      </c>
      <c r="AS6" s="14">
        <v>25</v>
      </c>
      <c r="AT6" s="6">
        <v>74</v>
      </c>
      <c r="AU6" s="15">
        <v>28</v>
      </c>
      <c r="AV6" s="12">
        <v>54</v>
      </c>
      <c r="AW6" s="12">
        <v>20</v>
      </c>
      <c r="AX6" s="36">
        <v>41</v>
      </c>
      <c r="AY6" s="36">
        <v>16</v>
      </c>
      <c r="AZ6" s="39">
        <v>45</v>
      </c>
      <c r="BA6" s="39">
        <v>18.100000000000001</v>
      </c>
      <c r="BB6" s="39">
        <v>42</v>
      </c>
      <c r="BC6" s="39">
        <v>16</v>
      </c>
      <c r="BD6" s="39">
        <v>29</v>
      </c>
      <c r="BE6" s="39">
        <v>11.000000000000002</v>
      </c>
      <c r="BF6" s="39">
        <v>29</v>
      </c>
      <c r="BG6" s="39">
        <v>12</v>
      </c>
      <c r="BH6" s="48">
        <v>24</v>
      </c>
      <c r="BI6" s="48">
        <v>10</v>
      </c>
      <c r="BJ6" s="48">
        <v>17</v>
      </c>
      <c r="BK6" s="48">
        <v>7</v>
      </c>
      <c r="BL6" s="48">
        <v>4</v>
      </c>
      <c r="BM6" s="48">
        <v>1</v>
      </c>
      <c r="BN6" s="43">
        <f>(BL6-BJ6)/BJ6</f>
        <v>-0.76470588235294112</v>
      </c>
      <c r="BO6" s="43">
        <f>(BM6-BK6)/BK6</f>
        <v>-0.8571428571428571</v>
      </c>
    </row>
    <row r="7" spans="1:67" x14ac:dyDescent="0.25">
      <c r="A7" s="2" t="s">
        <v>33</v>
      </c>
      <c r="B7" s="5">
        <v>2302</v>
      </c>
      <c r="C7" s="5">
        <v>1687</v>
      </c>
      <c r="D7" s="5">
        <v>2050</v>
      </c>
      <c r="E7" s="5">
        <v>1544</v>
      </c>
      <c r="F7" s="5">
        <v>1754</v>
      </c>
      <c r="G7" s="5">
        <v>1304</v>
      </c>
      <c r="H7" s="5">
        <v>1861</v>
      </c>
      <c r="I7" s="5">
        <v>1414</v>
      </c>
      <c r="J7" s="5">
        <v>2118</v>
      </c>
      <c r="K7" s="5">
        <v>1605.6</v>
      </c>
      <c r="L7" s="5">
        <v>1977</v>
      </c>
      <c r="M7" s="5">
        <v>1532.73</v>
      </c>
      <c r="N7" s="5">
        <v>2147</v>
      </c>
      <c r="O7" s="5">
        <v>1656</v>
      </c>
      <c r="P7" s="5">
        <v>2097</v>
      </c>
      <c r="Q7" s="5">
        <v>1645</v>
      </c>
      <c r="R7" s="5">
        <v>1889</v>
      </c>
      <c r="S7" s="5">
        <v>1478</v>
      </c>
      <c r="T7" s="5">
        <v>1599</v>
      </c>
      <c r="U7" s="5">
        <v>1304</v>
      </c>
      <c r="V7" s="5">
        <v>1475</v>
      </c>
      <c r="W7" s="5">
        <v>1221</v>
      </c>
      <c r="X7" s="5">
        <v>1809</v>
      </c>
      <c r="Y7" s="5">
        <v>1480</v>
      </c>
      <c r="Z7" s="5">
        <v>2124</v>
      </c>
      <c r="AA7" s="5">
        <v>1751</v>
      </c>
      <c r="AB7" s="5">
        <v>2459</v>
      </c>
      <c r="AC7" s="5">
        <v>2071</v>
      </c>
      <c r="AD7" s="5">
        <v>2438</v>
      </c>
      <c r="AE7" s="5">
        <v>2071</v>
      </c>
      <c r="AF7" s="6">
        <v>2285</v>
      </c>
      <c r="AG7" s="6">
        <v>2006</v>
      </c>
      <c r="AH7" s="6">
        <v>2443</v>
      </c>
      <c r="AI7" s="6">
        <v>2110</v>
      </c>
      <c r="AJ7" s="6">
        <v>2825</v>
      </c>
      <c r="AK7" s="6">
        <v>2421</v>
      </c>
      <c r="AL7" s="6">
        <v>2706</v>
      </c>
      <c r="AM7" s="6">
        <v>2381</v>
      </c>
      <c r="AN7" s="6">
        <v>2737</v>
      </c>
      <c r="AO7" s="6">
        <v>2415</v>
      </c>
      <c r="AP7" s="6">
        <v>2958</v>
      </c>
      <c r="AQ7" s="6">
        <v>2641</v>
      </c>
      <c r="AR7" s="6">
        <v>3067</v>
      </c>
      <c r="AS7" s="6">
        <v>2783</v>
      </c>
      <c r="AT7" s="6">
        <v>3068</v>
      </c>
      <c r="AU7" s="6">
        <v>2806</v>
      </c>
      <c r="AV7" s="40">
        <v>3004</v>
      </c>
      <c r="AW7" s="40">
        <v>2823</v>
      </c>
      <c r="AX7" s="37">
        <v>3699</v>
      </c>
      <c r="AY7" s="37">
        <v>3604</v>
      </c>
      <c r="AZ7" s="39">
        <v>3571</v>
      </c>
      <c r="BA7" s="39">
        <v>3441.8999999999996</v>
      </c>
      <c r="BB7" s="39">
        <v>3529</v>
      </c>
      <c r="BC7" s="39">
        <v>3353</v>
      </c>
      <c r="BD7" s="39">
        <v>3525</v>
      </c>
      <c r="BE7" s="39">
        <v>3290.2259999999878</v>
      </c>
      <c r="BF7" s="39">
        <v>3780</v>
      </c>
      <c r="BG7" s="39">
        <v>3509</v>
      </c>
      <c r="BH7" s="49">
        <v>3818</v>
      </c>
      <c r="BI7" s="49">
        <v>3570</v>
      </c>
      <c r="BJ7" s="49">
        <v>3512</v>
      </c>
      <c r="BK7" s="49">
        <v>3304</v>
      </c>
      <c r="BL7" s="60">
        <v>3483</v>
      </c>
      <c r="BM7" s="49">
        <v>3310</v>
      </c>
      <c r="BN7" s="43">
        <f t="shared" ref="BN7:BO12" si="0">(BL7-BJ7)/BJ7</f>
        <v>-8.2574031890660596E-3</v>
      </c>
      <c r="BO7" s="43">
        <f t="shared" si="0"/>
        <v>1.8159806295399517E-3</v>
      </c>
    </row>
    <row r="8" spans="1:67" x14ac:dyDescent="0.25">
      <c r="A8" s="2" t="s">
        <v>34</v>
      </c>
      <c r="B8" s="5">
        <v>1960</v>
      </c>
      <c r="C8" s="5">
        <v>1442</v>
      </c>
      <c r="D8" s="5">
        <v>1859</v>
      </c>
      <c r="E8" s="5">
        <v>1363</v>
      </c>
      <c r="F8" s="5">
        <v>1828</v>
      </c>
      <c r="G8" s="5">
        <v>1335</v>
      </c>
      <c r="H8" s="5">
        <v>1724</v>
      </c>
      <c r="I8" s="5">
        <v>1255</v>
      </c>
      <c r="J8" s="5">
        <v>1525</v>
      </c>
      <c r="K8" s="5">
        <v>1111</v>
      </c>
      <c r="L8" s="5">
        <v>1859</v>
      </c>
      <c r="M8" s="5">
        <v>1391.07</v>
      </c>
      <c r="N8" s="5">
        <v>1988</v>
      </c>
      <c r="O8" s="5">
        <v>1475</v>
      </c>
      <c r="P8" s="5">
        <v>1923</v>
      </c>
      <c r="Q8" s="5">
        <v>1428</v>
      </c>
      <c r="R8" s="5">
        <v>1900</v>
      </c>
      <c r="S8" s="5">
        <v>1416</v>
      </c>
      <c r="T8" s="5">
        <v>1820</v>
      </c>
      <c r="U8" s="5">
        <v>1393</v>
      </c>
      <c r="V8" s="5">
        <v>1578</v>
      </c>
      <c r="W8" s="5">
        <v>1254</v>
      </c>
      <c r="X8" s="5">
        <v>1544</v>
      </c>
      <c r="Y8" s="5">
        <v>1205</v>
      </c>
      <c r="Z8" s="5">
        <v>1796</v>
      </c>
      <c r="AA8" s="5">
        <v>1394</v>
      </c>
      <c r="AB8" s="5">
        <v>1922</v>
      </c>
      <c r="AC8" s="5">
        <v>1524</v>
      </c>
      <c r="AD8" s="5">
        <v>2158</v>
      </c>
      <c r="AE8" s="5">
        <v>1735</v>
      </c>
      <c r="AF8" s="6">
        <v>2436</v>
      </c>
      <c r="AG8" s="6">
        <v>1977</v>
      </c>
      <c r="AH8" s="6">
        <v>2462</v>
      </c>
      <c r="AI8" s="6">
        <v>1979</v>
      </c>
      <c r="AJ8" s="6">
        <v>2231</v>
      </c>
      <c r="AK8" s="6">
        <v>1835</v>
      </c>
      <c r="AL8" s="6">
        <v>2467</v>
      </c>
      <c r="AM8" s="6">
        <v>2058</v>
      </c>
      <c r="AN8" s="6">
        <v>2586</v>
      </c>
      <c r="AO8" s="6">
        <v>2163</v>
      </c>
      <c r="AP8" s="6">
        <v>2434</v>
      </c>
      <c r="AQ8" s="6">
        <v>2070</v>
      </c>
      <c r="AR8" s="6">
        <v>2512</v>
      </c>
      <c r="AS8" s="6">
        <v>2151</v>
      </c>
      <c r="AT8" s="6">
        <v>2635</v>
      </c>
      <c r="AU8" s="6">
        <v>2260</v>
      </c>
      <c r="AV8" s="40">
        <v>2297</v>
      </c>
      <c r="AW8" s="40">
        <v>2009</v>
      </c>
      <c r="AX8" s="37">
        <v>2574</v>
      </c>
      <c r="AY8" s="37">
        <v>2272</v>
      </c>
      <c r="AZ8" s="39">
        <v>2741</v>
      </c>
      <c r="BA8" s="39">
        <v>2478.6</v>
      </c>
      <c r="BB8" s="39">
        <v>2714</v>
      </c>
      <c r="BC8" s="39">
        <v>2431</v>
      </c>
      <c r="BD8" s="39">
        <v>2577</v>
      </c>
      <c r="BE8" s="39">
        <v>2303.207999999991</v>
      </c>
      <c r="BF8" s="39">
        <v>2453</v>
      </c>
      <c r="BG8" s="39">
        <v>2177</v>
      </c>
      <c r="BH8" s="49">
        <v>2574</v>
      </c>
      <c r="BI8" s="49">
        <v>2277</v>
      </c>
      <c r="BJ8" s="49">
        <v>2563</v>
      </c>
      <c r="BK8" s="49">
        <v>2307</v>
      </c>
      <c r="BL8" s="49">
        <v>2515</v>
      </c>
      <c r="BM8" s="49">
        <v>2275</v>
      </c>
      <c r="BN8" s="43">
        <f t="shared" si="0"/>
        <v>-1.872805306281701E-2</v>
      </c>
      <c r="BO8" s="43">
        <f t="shared" si="0"/>
        <v>-1.3870827915041179E-2</v>
      </c>
    </row>
    <row r="9" spans="1:67" x14ac:dyDescent="0.25">
      <c r="A9" s="2" t="s">
        <v>35</v>
      </c>
      <c r="B9" s="5">
        <v>1994</v>
      </c>
      <c r="C9" s="5">
        <v>1519</v>
      </c>
      <c r="D9" s="5">
        <v>1924</v>
      </c>
      <c r="E9" s="5">
        <v>1442</v>
      </c>
      <c r="F9" s="5">
        <v>1724</v>
      </c>
      <c r="G9" s="5">
        <v>1274</v>
      </c>
      <c r="H9" s="5">
        <v>1756</v>
      </c>
      <c r="I9" s="5">
        <v>1307</v>
      </c>
      <c r="J9" s="5">
        <v>1708</v>
      </c>
      <c r="K9" s="5">
        <v>1280.2</v>
      </c>
      <c r="L9" s="5">
        <v>1844</v>
      </c>
      <c r="M9" s="5">
        <v>1358.73</v>
      </c>
      <c r="N9" s="5">
        <v>2001</v>
      </c>
      <c r="O9" s="5">
        <v>1465</v>
      </c>
      <c r="P9" s="5">
        <v>2011</v>
      </c>
      <c r="Q9" s="5">
        <v>1477</v>
      </c>
      <c r="R9" s="5">
        <v>2025</v>
      </c>
      <c r="S9" s="5">
        <v>1519</v>
      </c>
      <c r="T9" s="5">
        <v>2027</v>
      </c>
      <c r="U9" s="5">
        <v>1544</v>
      </c>
      <c r="V9" s="5">
        <v>1925</v>
      </c>
      <c r="W9" s="5">
        <v>1509</v>
      </c>
      <c r="X9" s="5">
        <v>1684</v>
      </c>
      <c r="Y9" s="5">
        <v>1276</v>
      </c>
      <c r="Z9" s="5">
        <v>1866</v>
      </c>
      <c r="AA9" s="5">
        <v>1429</v>
      </c>
      <c r="AB9" s="5">
        <v>2040</v>
      </c>
      <c r="AC9" s="5">
        <v>1593</v>
      </c>
      <c r="AD9" s="5">
        <v>2309</v>
      </c>
      <c r="AE9" s="5">
        <v>1837</v>
      </c>
      <c r="AF9" s="6">
        <v>2636</v>
      </c>
      <c r="AG9" s="6">
        <v>2116</v>
      </c>
      <c r="AH9" s="6">
        <v>2898</v>
      </c>
      <c r="AI9" s="6">
        <v>2310</v>
      </c>
      <c r="AJ9" s="6">
        <v>2810</v>
      </c>
      <c r="AK9" s="6">
        <v>2278</v>
      </c>
      <c r="AL9" s="6">
        <v>2818</v>
      </c>
      <c r="AM9" s="6">
        <v>2249</v>
      </c>
      <c r="AN9" s="6">
        <v>3036</v>
      </c>
      <c r="AO9" s="6">
        <v>2469</v>
      </c>
      <c r="AP9" s="6">
        <v>3127</v>
      </c>
      <c r="AQ9" s="6">
        <v>2562</v>
      </c>
      <c r="AR9" s="6">
        <v>3026</v>
      </c>
      <c r="AS9" s="6">
        <v>2476</v>
      </c>
      <c r="AT9" s="6">
        <v>3017</v>
      </c>
      <c r="AU9" s="6">
        <v>2483</v>
      </c>
      <c r="AV9" s="40">
        <v>2841</v>
      </c>
      <c r="AW9" s="40">
        <v>2375</v>
      </c>
      <c r="AX9" s="37">
        <v>2902</v>
      </c>
      <c r="AY9" s="37">
        <v>2464</v>
      </c>
      <c r="AZ9" s="39">
        <v>2928</v>
      </c>
      <c r="BA9" s="39">
        <v>2497.1999999999994</v>
      </c>
      <c r="BB9" s="39">
        <v>2997</v>
      </c>
      <c r="BC9" s="39">
        <v>2620</v>
      </c>
      <c r="BD9" s="39">
        <v>2891</v>
      </c>
      <c r="BE9" s="39">
        <v>2511.6059999999889</v>
      </c>
      <c r="BF9" s="39">
        <v>2827</v>
      </c>
      <c r="BG9" s="39">
        <v>2429</v>
      </c>
      <c r="BH9" s="49">
        <v>2701</v>
      </c>
      <c r="BI9" s="49">
        <v>2378</v>
      </c>
      <c r="BJ9" s="49">
        <v>2784</v>
      </c>
      <c r="BK9" s="49">
        <v>2470</v>
      </c>
      <c r="BL9" s="49">
        <v>2860</v>
      </c>
      <c r="BM9" s="49">
        <v>2569</v>
      </c>
      <c r="BN9" s="43">
        <f t="shared" si="0"/>
        <v>2.7298850574712645E-2</v>
      </c>
      <c r="BO9" s="43">
        <f t="shared" si="0"/>
        <v>4.0080971659919029E-2</v>
      </c>
    </row>
    <row r="10" spans="1:67" x14ac:dyDescent="0.25">
      <c r="A10" s="2" t="s">
        <v>36</v>
      </c>
      <c r="B10" s="5">
        <v>1696</v>
      </c>
      <c r="C10" s="5">
        <v>1126</v>
      </c>
      <c r="D10" s="5">
        <v>1640</v>
      </c>
      <c r="E10" s="5">
        <v>1094</v>
      </c>
      <c r="F10" s="5">
        <v>1748</v>
      </c>
      <c r="G10" s="5">
        <v>1155</v>
      </c>
      <c r="H10" s="5">
        <v>1644</v>
      </c>
      <c r="I10" s="5">
        <v>1088</v>
      </c>
      <c r="J10" s="5">
        <v>1641</v>
      </c>
      <c r="K10" s="5">
        <v>1109.2</v>
      </c>
      <c r="L10" s="5">
        <v>1696</v>
      </c>
      <c r="M10" s="5">
        <v>1111.4000000000001</v>
      </c>
      <c r="N10" s="5">
        <v>1712</v>
      </c>
      <c r="O10" s="5">
        <v>1132</v>
      </c>
      <c r="P10" s="5">
        <v>1719</v>
      </c>
      <c r="Q10" s="5">
        <v>1132</v>
      </c>
      <c r="R10" s="5">
        <v>1769</v>
      </c>
      <c r="S10" s="5">
        <v>1197</v>
      </c>
      <c r="T10" s="5">
        <v>1860</v>
      </c>
      <c r="U10" s="5">
        <v>1297</v>
      </c>
      <c r="V10" s="5">
        <v>1875</v>
      </c>
      <c r="W10" s="5">
        <v>1346</v>
      </c>
      <c r="X10" s="5">
        <v>1825</v>
      </c>
      <c r="Y10" s="5">
        <v>1276</v>
      </c>
      <c r="Z10" s="5">
        <v>1930</v>
      </c>
      <c r="AA10" s="5">
        <v>1340</v>
      </c>
      <c r="AB10" s="5">
        <v>2003</v>
      </c>
      <c r="AC10" s="5">
        <v>1408</v>
      </c>
      <c r="AD10" s="5">
        <v>2214</v>
      </c>
      <c r="AE10" s="5">
        <v>1592</v>
      </c>
      <c r="AF10" s="6">
        <v>2505</v>
      </c>
      <c r="AG10" s="6">
        <v>1824</v>
      </c>
      <c r="AH10" s="6">
        <v>2679</v>
      </c>
      <c r="AI10" s="6">
        <v>1926</v>
      </c>
      <c r="AJ10" s="6">
        <v>2928</v>
      </c>
      <c r="AK10" s="6">
        <v>2124</v>
      </c>
      <c r="AL10" s="6">
        <v>3253</v>
      </c>
      <c r="AM10" s="6">
        <v>2283</v>
      </c>
      <c r="AN10" s="6">
        <v>3178</v>
      </c>
      <c r="AO10" s="6">
        <v>2228</v>
      </c>
      <c r="AP10" s="6">
        <v>3351</v>
      </c>
      <c r="AQ10" s="6">
        <v>2402</v>
      </c>
      <c r="AR10" s="6">
        <v>3540</v>
      </c>
      <c r="AS10" s="6">
        <v>2558</v>
      </c>
      <c r="AT10" s="6">
        <v>3408</v>
      </c>
      <c r="AU10" s="6">
        <v>2432</v>
      </c>
      <c r="AV10" s="40">
        <v>3961</v>
      </c>
      <c r="AW10" s="40">
        <v>2956</v>
      </c>
      <c r="AX10" s="37">
        <v>3013</v>
      </c>
      <c r="AY10" s="37">
        <v>2278</v>
      </c>
      <c r="AZ10" s="39">
        <v>2898</v>
      </c>
      <c r="BA10" s="39">
        <v>2170.8999999999996</v>
      </c>
      <c r="BB10" s="39">
        <v>2931</v>
      </c>
      <c r="BC10" s="39">
        <v>2249</v>
      </c>
      <c r="BD10" s="39">
        <v>2927</v>
      </c>
      <c r="BE10" s="39">
        <v>2278.0219999999858</v>
      </c>
      <c r="BF10" s="39">
        <v>2660</v>
      </c>
      <c r="BG10" s="39">
        <v>2054</v>
      </c>
      <c r="BH10" s="49">
        <v>2593</v>
      </c>
      <c r="BI10" s="49">
        <v>2027</v>
      </c>
      <c r="BJ10" s="49">
        <v>2636</v>
      </c>
      <c r="BK10" s="49">
        <v>2090</v>
      </c>
      <c r="BL10" s="49">
        <v>2645</v>
      </c>
      <c r="BM10" s="49">
        <v>2144</v>
      </c>
      <c r="BN10" s="43">
        <f t="shared" si="0"/>
        <v>3.4142640364188165E-3</v>
      </c>
      <c r="BO10" s="43">
        <f t="shared" si="0"/>
        <v>2.583732057416268E-2</v>
      </c>
    </row>
    <row r="11" spans="1:67" hidden="1" x14ac:dyDescent="0.25">
      <c r="A11" s="2" t="s">
        <v>37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>
        <v>165</v>
      </c>
      <c r="AG11" s="6">
        <v>97</v>
      </c>
      <c r="AH11" s="6">
        <v>144</v>
      </c>
      <c r="AI11" s="6">
        <v>83</v>
      </c>
      <c r="AJ11" s="6">
        <v>147</v>
      </c>
      <c r="AK11" s="6">
        <v>100</v>
      </c>
      <c r="AL11" s="6">
        <v>142</v>
      </c>
      <c r="AM11" s="6">
        <v>102</v>
      </c>
      <c r="AN11" s="6">
        <v>184</v>
      </c>
      <c r="AO11" s="6">
        <v>133</v>
      </c>
      <c r="AP11" s="6">
        <v>178</v>
      </c>
      <c r="AQ11" s="6">
        <v>130</v>
      </c>
      <c r="AR11" s="6">
        <v>185</v>
      </c>
      <c r="AS11" s="6">
        <v>138</v>
      </c>
      <c r="AT11" s="6">
        <v>8</v>
      </c>
      <c r="AU11" s="6">
        <v>4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0</v>
      </c>
      <c r="BD11" s="43"/>
      <c r="BE11" s="43"/>
      <c r="BF11" s="43"/>
      <c r="BG11" s="43"/>
      <c r="BH11" s="48">
        <v>524</v>
      </c>
      <c r="BI11" s="48">
        <v>208</v>
      </c>
      <c r="BJ11" s="48"/>
      <c r="BK11" s="48"/>
      <c r="BN11" s="43" t="e">
        <f t="shared" si="0"/>
        <v>#DIV/0!</v>
      </c>
      <c r="BO11" s="43" t="e">
        <f t="shared" si="0"/>
        <v>#DIV/0!</v>
      </c>
    </row>
    <row r="12" spans="1:67" x14ac:dyDescent="0.25">
      <c r="A12" s="2" t="s">
        <v>38</v>
      </c>
      <c r="B12" s="5">
        <v>836</v>
      </c>
      <c r="C12" s="5">
        <v>364</v>
      </c>
      <c r="D12" s="5">
        <v>1039</v>
      </c>
      <c r="E12" s="5">
        <v>464</v>
      </c>
      <c r="F12" s="5">
        <v>990</v>
      </c>
      <c r="G12" s="5">
        <v>428</v>
      </c>
      <c r="H12" s="5">
        <v>928</v>
      </c>
      <c r="I12" s="5">
        <v>397</v>
      </c>
      <c r="J12" s="5">
        <v>946</v>
      </c>
      <c r="K12" s="5">
        <v>420.7</v>
      </c>
      <c r="L12" s="5">
        <f>214+928</f>
        <v>1142</v>
      </c>
      <c r="M12" s="5">
        <v>498</v>
      </c>
      <c r="N12" s="5">
        <v>1096</v>
      </c>
      <c r="O12" s="5">
        <v>498</v>
      </c>
      <c r="P12" s="5">
        <v>1093</v>
      </c>
      <c r="Q12" s="5">
        <v>503</v>
      </c>
      <c r="R12" s="5">
        <v>926</v>
      </c>
      <c r="S12" s="5">
        <v>435</v>
      </c>
      <c r="T12" s="5">
        <v>798</v>
      </c>
      <c r="U12" s="5">
        <v>380</v>
      </c>
      <c r="V12" s="5">
        <v>685</v>
      </c>
      <c r="W12" s="5">
        <v>347</v>
      </c>
      <c r="X12" s="5">
        <v>1519</v>
      </c>
      <c r="Y12" s="5">
        <v>616</v>
      </c>
      <c r="Z12" s="5">
        <v>927</v>
      </c>
      <c r="AA12" s="5">
        <v>402</v>
      </c>
      <c r="AB12" s="5">
        <v>1009</v>
      </c>
      <c r="AC12" s="5">
        <v>457</v>
      </c>
      <c r="AD12" s="5">
        <v>914</v>
      </c>
      <c r="AE12" s="5">
        <v>409</v>
      </c>
      <c r="AF12" s="6">
        <v>911</v>
      </c>
      <c r="AG12" s="6">
        <v>414</v>
      </c>
      <c r="AH12" s="6">
        <v>823</v>
      </c>
      <c r="AI12" s="6">
        <v>367</v>
      </c>
      <c r="AJ12" s="6">
        <v>801</v>
      </c>
      <c r="AK12" s="6">
        <v>377</v>
      </c>
      <c r="AL12" s="6">
        <v>667</v>
      </c>
      <c r="AM12" s="6">
        <v>309</v>
      </c>
      <c r="AN12" s="6">
        <v>580</v>
      </c>
      <c r="AO12" s="6">
        <v>254</v>
      </c>
      <c r="AP12" s="6">
        <v>592</v>
      </c>
      <c r="AQ12" s="6">
        <v>255</v>
      </c>
      <c r="AR12" s="6">
        <v>552</v>
      </c>
      <c r="AS12" s="6">
        <v>240</v>
      </c>
      <c r="AT12" s="6">
        <v>637</v>
      </c>
      <c r="AU12" s="6">
        <v>267</v>
      </c>
      <c r="AV12" s="12">
        <v>501</v>
      </c>
      <c r="AW12" s="12">
        <v>232</v>
      </c>
      <c r="AX12" s="36">
        <v>485</v>
      </c>
      <c r="AY12" s="36">
        <v>224</v>
      </c>
      <c r="AZ12" s="39">
        <v>412</v>
      </c>
      <c r="BA12" s="39">
        <v>196.49999999999997</v>
      </c>
      <c r="BB12" s="39">
        <v>658</v>
      </c>
      <c r="BC12" s="39">
        <v>409</v>
      </c>
      <c r="BD12" s="45">
        <v>320</v>
      </c>
      <c r="BE12" s="45">
        <v>151</v>
      </c>
      <c r="BF12" s="45">
        <v>472</v>
      </c>
      <c r="BG12" s="45">
        <v>191</v>
      </c>
      <c r="BH12" s="45">
        <v>524</v>
      </c>
      <c r="BI12" s="45">
        <v>208</v>
      </c>
      <c r="BJ12" s="45">
        <v>626</v>
      </c>
      <c r="BK12" s="45">
        <v>239</v>
      </c>
      <c r="BL12" s="45">
        <v>671</v>
      </c>
      <c r="BM12" s="45">
        <v>262</v>
      </c>
      <c r="BN12" s="43">
        <f t="shared" si="0"/>
        <v>7.1884984025559109E-2</v>
      </c>
      <c r="BO12" s="43">
        <f t="shared" si="0"/>
        <v>9.6234309623430964E-2</v>
      </c>
    </row>
    <row r="13" spans="1:67" s="38" customFormat="1" x14ac:dyDescent="0.25">
      <c r="A13" s="18" t="s">
        <v>39</v>
      </c>
      <c r="B13" s="16">
        <f t="shared" ref="B13:G13" si="1">SUM(B6:B12)</f>
        <v>8921</v>
      </c>
      <c r="C13" s="16">
        <f t="shared" si="1"/>
        <v>6240</v>
      </c>
      <c r="D13" s="16">
        <f t="shared" si="1"/>
        <v>8667</v>
      </c>
      <c r="E13" s="16">
        <f t="shared" si="1"/>
        <v>6013</v>
      </c>
      <c r="F13" s="16">
        <f t="shared" si="1"/>
        <v>8200</v>
      </c>
      <c r="G13" s="16">
        <f t="shared" si="1"/>
        <v>5595</v>
      </c>
      <c r="H13" s="16">
        <v>8918</v>
      </c>
      <c r="I13" s="16">
        <f t="shared" ref="I13:R13" si="2">SUM(I6:I12)</f>
        <v>5576</v>
      </c>
      <c r="J13" s="16">
        <f t="shared" si="2"/>
        <v>8083</v>
      </c>
      <c r="K13" s="16">
        <f t="shared" si="2"/>
        <v>5622.4999999999991</v>
      </c>
      <c r="L13" s="16">
        <f t="shared" si="2"/>
        <v>8643</v>
      </c>
      <c r="M13" s="16">
        <f t="shared" si="2"/>
        <v>5973.93</v>
      </c>
      <c r="N13" s="16">
        <f t="shared" si="2"/>
        <v>9084</v>
      </c>
      <c r="O13" s="16">
        <f t="shared" si="2"/>
        <v>6314</v>
      </c>
      <c r="P13" s="16">
        <f t="shared" si="2"/>
        <v>8991</v>
      </c>
      <c r="Q13" s="16">
        <f t="shared" si="2"/>
        <v>6278</v>
      </c>
      <c r="R13" s="16">
        <f t="shared" si="2"/>
        <v>8640</v>
      </c>
      <c r="S13" s="16">
        <f>SUM(S6:S12)+1</f>
        <v>6147</v>
      </c>
      <c r="T13" s="16">
        <f>SUM(T6:T12)</f>
        <v>8227</v>
      </c>
      <c r="U13" s="16">
        <f>SUM(U6:U12)-1</f>
        <v>6017</v>
      </c>
      <c r="V13" s="16">
        <f t="shared" ref="V13:AR13" si="3">SUM(V6:V12)</f>
        <v>7614</v>
      </c>
      <c r="W13" s="16">
        <f t="shared" si="3"/>
        <v>5738</v>
      </c>
      <c r="X13" s="16">
        <f t="shared" si="3"/>
        <v>8537</v>
      </c>
      <c r="Y13" s="16">
        <f t="shared" si="3"/>
        <v>5945</v>
      </c>
      <c r="Z13" s="16">
        <f t="shared" si="3"/>
        <v>8854</v>
      </c>
      <c r="AA13" s="16">
        <f t="shared" si="3"/>
        <v>6449</v>
      </c>
      <c r="AB13" s="16">
        <f t="shared" si="3"/>
        <v>9617</v>
      </c>
      <c r="AC13" s="16">
        <f t="shared" si="3"/>
        <v>7165</v>
      </c>
      <c r="AD13" s="16">
        <f t="shared" si="3"/>
        <v>10211</v>
      </c>
      <c r="AE13" s="16">
        <f t="shared" si="3"/>
        <v>7761</v>
      </c>
      <c r="AF13" s="19">
        <f t="shared" si="3"/>
        <v>11041</v>
      </c>
      <c r="AG13" s="19">
        <f t="shared" si="3"/>
        <v>8488</v>
      </c>
      <c r="AH13" s="19">
        <f t="shared" si="3"/>
        <v>11568</v>
      </c>
      <c r="AI13" s="19">
        <f t="shared" si="3"/>
        <v>8845</v>
      </c>
      <c r="AJ13" s="19">
        <f t="shared" si="3"/>
        <v>11866</v>
      </c>
      <c r="AK13" s="19">
        <f t="shared" si="3"/>
        <v>9201</v>
      </c>
      <c r="AL13" s="19">
        <f t="shared" si="3"/>
        <v>12124</v>
      </c>
      <c r="AM13" s="19">
        <f t="shared" si="3"/>
        <v>9410</v>
      </c>
      <c r="AN13" s="19">
        <f t="shared" si="3"/>
        <v>12366</v>
      </c>
      <c r="AO13" s="19">
        <f t="shared" si="3"/>
        <v>9688</v>
      </c>
      <c r="AP13" s="19">
        <f t="shared" si="3"/>
        <v>12700</v>
      </c>
      <c r="AQ13" s="19">
        <f t="shared" si="3"/>
        <v>10081</v>
      </c>
      <c r="AR13" s="19">
        <f t="shared" si="3"/>
        <v>12949</v>
      </c>
      <c r="AS13" s="19">
        <v>10371</v>
      </c>
      <c r="AT13" s="19">
        <f>SUM(AT6:AT12)</f>
        <v>12847</v>
      </c>
      <c r="AU13" s="19">
        <f>SUM(AU6:AU12)</f>
        <v>10280</v>
      </c>
      <c r="AV13" s="33">
        <f>SUM(AV6:AV12)</f>
        <v>12658</v>
      </c>
      <c r="AW13" s="33">
        <f>SUM(AW6:AW12)</f>
        <v>10415</v>
      </c>
      <c r="AX13" s="32">
        <v>12714</v>
      </c>
      <c r="AY13" s="32">
        <v>10857</v>
      </c>
      <c r="AZ13" s="32">
        <f>SUM(AZ6:AZ12)</f>
        <v>12595</v>
      </c>
      <c r="BA13" s="32">
        <f>SUM(BA6:BA12)</f>
        <v>10803.199999999999</v>
      </c>
      <c r="BB13" s="32">
        <f>SUM(BB6:BB12)</f>
        <v>12871</v>
      </c>
      <c r="BC13" s="32">
        <f>SUM(BC6:BC12)</f>
        <v>11078</v>
      </c>
      <c r="BD13" s="32">
        <f t="shared" ref="BD13:BE13" si="4">SUM(BD6:BD12)</f>
        <v>12269</v>
      </c>
      <c r="BE13" s="32">
        <f t="shared" si="4"/>
        <v>10545.061999999954</v>
      </c>
      <c r="BF13" s="32">
        <f t="shared" ref="BF13:BG13" si="5">SUM(BF6:BF12)</f>
        <v>12221</v>
      </c>
      <c r="BG13" s="32">
        <f t="shared" si="5"/>
        <v>10372</v>
      </c>
      <c r="BH13" s="32">
        <v>12234</v>
      </c>
      <c r="BI13" s="32">
        <v>10470</v>
      </c>
      <c r="BJ13" s="32">
        <f>SUM(BJ6:BJ12)</f>
        <v>12138</v>
      </c>
      <c r="BK13" s="32">
        <f>SUM(BK6:BK12)</f>
        <v>10417</v>
      </c>
      <c r="BL13" s="32">
        <f t="shared" ref="BL13:BM13" si="6">SUM(BL6:BL12)</f>
        <v>12178</v>
      </c>
      <c r="BM13" s="32">
        <f t="shared" si="6"/>
        <v>10561</v>
      </c>
      <c r="BN13" s="50">
        <f>(BL13-BJ13)/BJ13</f>
        <v>3.2954358213873785E-3</v>
      </c>
      <c r="BO13" s="50">
        <f>(BM13-BK13)/BK13</f>
        <v>1.3823557646155324E-2</v>
      </c>
    </row>
    <row r="14" spans="1:67" x14ac:dyDescent="0.25">
      <c r="A14" s="8" t="s">
        <v>40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12"/>
      <c r="AW14" s="12"/>
      <c r="AX14" s="36"/>
      <c r="AY14" s="36"/>
      <c r="AZ14" s="36"/>
      <c r="BA14" s="36"/>
      <c r="BB14" s="36"/>
      <c r="BC14" s="36"/>
      <c r="BD14" s="44"/>
      <c r="BE14" s="44"/>
      <c r="BF14" s="44"/>
      <c r="BG14" s="44"/>
      <c r="BH14" s="44"/>
      <c r="BI14" s="44"/>
      <c r="BJ14" s="44"/>
      <c r="BK14" s="44"/>
      <c r="BN14" s="7"/>
    </row>
    <row r="15" spans="1:67" x14ac:dyDescent="0.25">
      <c r="A15" s="2" t="s">
        <v>32</v>
      </c>
      <c r="B15" s="5">
        <v>37</v>
      </c>
      <c r="C15" s="5">
        <v>14</v>
      </c>
      <c r="D15" s="5">
        <v>30</v>
      </c>
      <c r="E15" s="5">
        <v>13</v>
      </c>
      <c r="F15" s="5">
        <v>29</v>
      </c>
      <c r="G15" s="5">
        <v>16</v>
      </c>
      <c r="H15" s="5">
        <v>31</v>
      </c>
      <c r="I15" s="5">
        <v>16</v>
      </c>
      <c r="J15" s="5">
        <v>35</v>
      </c>
      <c r="K15" s="13">
        <v>16.3</v>
      </c>
      <c r="L15" s="5">
        <v>31</v>
      </c>
      <c r="M15" s="13">
        <v>14</v>
      </c>
      <c r="N15" s="5">
        <v>28</v>
      </c>
      <c r="O15" s="13">
        <v>13</v>
      </c>
      <c r="P15" s="5">
        <v>37</v>
      </c>
      <c r="Q15" s="13">
        <v>17</v>
      </c>
      <c r="R15" s="13">
        <v>17</v>
      </c>
      <c r="S15" s="13">
        <v>9</v>
      </c>
      <c r="T15" s="13">
        <v>32</v>
      </c>
      <c r="U15" s="13">
        <v>19</v>
      </c>
      <c r="V15" s="13">
        <v>24</v>
      </c>
      <c r="W15" s="13">
        <v>13</v>
      </c>
      <c r="X15" s="13">
        <v>31</v>
      </c>
      <c r="Y15" s="13">
        <v>19</v>
      </c>
      <c r="Z15" s="13">
        <v>134</v>
      </c>
      <c r="AA15" s="13">
        <v>91</v>
      </c>
      <c r="AB15" s="13">
        <v>162</v>
      </c>
      <c r="AC15" s="13">
        <v>106</v>
      </c>
      <c r="AD15" s="13">
        <v>183</v>
      </c>
      <c r="AE15" s="13">
        <v>122</v>
      </c>
      <c r="AF15" s="14">
        <v>244</v>
      </c>
      <c r="AG15" s="14">
        <v>172</v>
      </c>
      <c r="AH15" s="14">
        <v>314</v>
      </c>
      <c r="AI15" s="14">
        <v>217</v>
      </c>
      <c r="AJ15" s="14">
        <v>284</v>
      </c>
      <c r="AK15" s="14">
        <v>189</v>
      </c>
      <c r="AL15" s="14">
        <v>287</v>
      </c>
      <c r="AM15" s="14">
        <v>179</v>
      </c>
      <c r="AN15" s="14">
        <v>372</v>
      </c>
      <c r="AO15" s="14">
        <v>231</v>
      </c>
      <c r="AP15" s="14">
        <v>374</v>
      </c>
      <c r="AQ15" s="14">
        <v>221</v>
      </c>
      <c r="AR15" s="14">
        <v>435</v>
      </c>
      <c r="AS15" s="14">
        <v>230</v>
      </c>
      <c r="AT15" s="14">
        <v>321</v>
      </c>
      <c r="AU15" s="14">
        <v>180</v>
      </c>
      <c r="AV15" s="12">
        <v>288</v>
      </c>
      <c r="AW15" s="41">
        <v>154.30000000000001</v>
      </c>
      <c r="AX15" s="36">
        <v>253</v>
      </c>
      <c r="AY15" s="36">
        <v>144</v>
      </c>
      <c r="AZ15" s="39">
        <v>225</v>
      </c>
      <c r="BA15" s="39">
        <v>128.70000000000002</v>
      </c>
      <c r="BB15" s="39">
        <v>262</v>
      </c>
      <c r="BC15" s="39">
        <v>150</v>
      </c>
      <c r="BD15" s="39">
        <v>273</v>
      </c>
      <c r="BE15" s="39">
        <v>146.97599999999994</v>
      </c>
      <c r="BF15" s="39">
        <v>194</v>
      </c>
      <c r="BG15" s="39">
        <v>88</v>
      </c>
      <c r="BH15" s="48">
        <v>208</v>
      </c>
      <c r="BI15" s="48">
        <v>98</v>
      </c>
      <c r="BJ15" s="48">
        <v>263</v>
      </c>
      <c r="BK15" s="48">
        <v>128</v>
      </c>
      <c r="BL15" s="48">
        <v>208</v>
      </c>
      <c r="BM15" s="48">
        <v>96</v>
      </c>
      <c r="BN15" s="43">
        <f>(BL15-BJ15)/BJ15</f>
        <v>-0.20912547528517111</v>
      </c>
      <c r="BO15" s="43">
        <f>(BM15-BK15)/BK15</f>
        <v>-0.25</v>
      </c>
    </row>
    <row r="16" spans="1:67" x14ac:dyDescent="0.25">
      <c r="A16" s="2" t="s">
        <v>41</v>
      </c>
      <c r="B16" s="5">
        <v>139</v>
      </c>
      <c r="C16" s="5">
        <v>157</v>
      </c>
      <c r="D16" s="5">
        <v>171</v>
      </c>
      <c r="E16" s="5">
        <v>180</v>
      </c>
      <c r="F16" s="5">
        <v>213</v>
      </c>
      <c r="G16" s="5">
        <v>206</v>
      </c>
      <c r="H16" s="5">
        <v>234</v>
      </c>
      <c r="I16" s="5">
        <v>205</v>
      </c>
      <c r="J16" s="5">
        <v>296</v>
      </c>
      <c r="K16" s="5">
        <v>244</v>
      </c>
      <c r="L16" s="5">
        <v>327</v>
      </c>
      <c r="M16" s="5">
        <v>258</v>
      </c>
      <c r="N16" s="5">
        <v>349</v>
      </c>
      <c r="O16" s="5">
        <v>256</v>
      </c>
      <c r="P16" s="5">
        <v>320</v>
      </c>
      <c r="Q16" s="5">
        <v>230</v>
      </c>
      <c r="R16" s="5">
        <v>317</v>
      </c>
      <c r="S16" s="5">
        <v>225</v>
      </c>
      <c r="T16" s="5">
        <v>310</v>
      </c>
      <c r="U16" s="5">
        <v>227</v>
      </c>
      <c r="V16" s="5">
        <v>323</v>
      </c>
      <c r="W16" s="5">
        <v>242</v>
      </c>
      <c r="X16" s="5">
        <v>327</v>
      </c>
      <c r="Y16" s="5">
        <v>263</v>
      </c>
      <c r="Z16" s="5">
        <v>353</v>
      </c>
      <c r="AA16" s="5">
        <v>248</v>
      </c>
      <c r="AB16" s="5">
        <v>380</v>
      </c>
      <c r="AC16" s="5">
        <v>240</v>
      </c>
      <c r="AD16" s="5">
        <v>400</v>
      </c>
      <c r="AE16" s="5">
        <v>240</v>
      </c>
      <c r="AF16" s="6">
        <v>409</v>
      </c>
      <c r="AG16" s="6">
        <v>249</v>
      </c>
      <c r="AH16" s="6">
        <v>425</v>
      </c>
      <c r="AI16" s="6">
        <v>264</v>
      </c>
      <c r="AJ16" s="6">
        <v>442</v>
      </c>
      <c r="AK16" s="6">
        <v>281</v>
      </c>
      <c r="AL16" s="6">
        <v>491</v>
      </c>
      <c r="AM16" s="6">
        <v>368</v>
      </c>
      <c r="AN16" s="6">
        <v>559</v>
      </c>
      <c r="AO16" s="6">
        <v>393</v>
      </c>
      <c r="AP16" s="6">
        <v>614</v>
      </c>
      <c r="AQ16" s="6">
        <v>463</v>
      </c>
      <c r="AR16" s="6">
        <v>662</v>
      </c>
      <c r="AS16" s="6">
        <v>496</v>
      </c>
      <c r="AT16" s="6">
        <v>716</v>
      </c>
      <c r="AU16" s="6">
        <v>537</v>
      </c>
      <c r="AV16" s="12">
        <v>776</v>
      </c>
      <c r="AW16" s="41">
        <v>564.4</v>
      </c>
      <c r="AX16" s="36">
        <v>806</v>
      </c>
      <c r="AY16" s="36">
        <v>533</v>
      </c>
      <c r="AZ16" s="39">
        <v>834</v>
      </c>
      <c r="BA16" s="39">
        <v>656.70000000000016</v>
      </c>
      <c r="BB16" s="39">
        <v>847</v>
      </c>
      <c r="BC16" s="39">
        <v>684</v>
      </c>
      <c r="BD16" s="39">
        <v>838</v>
      </c>
      <c r="BE16" s="39">
        <v>625.12699999999961</v>
      </c>
      <c r="BF16" s="39">
        <v>827</v>
      </c>
      <c r="BG16" s="39">
        <v>580</v>
      </c>
      <c r="BH16" s="48">
        <v>795</v>
      </c>
      <c r="BI16" s="48">
        <v>599</v>
      </c>
      <c r="BJ16" s="48">
        <v>784</v>
      </c>
      <c r="BK16" s="48">
        <v>633</v>
      </c>
      <c r="BL16" s="48">
        <v>798</v>
      </c>
      <c r="BM16" s="48">
        <v>664</v>
      </c>
      <c r="BN16" s="43">
        <f t="shared" ref="BN16:BO19" si="7">(BL16-BJ16)/BJ16</f>
        <v>1.7857142857142856E-2</v>
      </c>
      <c r="BO16" s="43">
        <f t="shared" si="7"/>
        <v>4.8973143759873619E-2</v>
      </c>
    </row>
    <row r="17" spans="1:67" x14ac:dyDescent="0.25">
      <c r="A17" s="2" t="s">
        <v>42</v>
      </c>
      <c r="B17" s="5">
        <v>1715</v>
      </c>
      <c r="C17" s="5">
        <v>1191</v>
      </c>
      <c r="D17" s="5">
        <v>1770</v>
      </c>
      <c r="E17" s="5">
        <v>1242</v>
      </c>
      <c r="F17" s="5">
        <v>1933</v>
      </c>
      <c r="G17" s="5">
        <v>1347</v>
      </c>
      <c r="H17" s="5">
        <v>2038</v>
      </c>
      <c r="I17" s="5">
        <v>1396</v>
      </c>
      <c r="J17" s="5">
        <v>2082</v>
      </c>
      <c r="K17" s="5">
        <v>1423</v>
      </c>
      <c r="L17" s="5">
        <v>2159</v>
      </c>
      <c r="M17" s="5">
        <v>1503</v>
      </c>
      <c r="N17" s="5">
        <v>2195</v>
      </c>
      <c r="O17" s="5">
        <v>1556</v>
      </c>
      <c r="P17" s="5">
        <v>2067</v>
      </c>
      <c r="Q17" s="5">
        <v>1455</v>
      </c>
      <c r="R17" s="5">
        <v>1696</v>
      </c>
      <c r="S17" s="5">
        <v>1236</v>
      </c>
      <c r="T17" s="5">
        <v>1678</v>
      </c>
      <c r="U17" s="5">
        <v>1217</v>
      </c>
      <c r="V17" s="5">
        <v>1676</v>
      </c>
      <c r="W17" s="5">
        <v>1232</v>
      </c>
      <c r="X17" s="5">
        <v>1620</v>
      </c>
      <c r="Y17" s="5">
        <v>1148</v>
      </c>
      <c r="Z17" s="5">
        <v>2080</v>
      </c>
      <c r="AA17" s="5">
        <v>1549</v>
      </c>
      <c r="AB17" s="5">
        <v>2321</v>
      </c>
      <c r="AC17" s="5">
        <v>1770</v>
      </c>
      <c r="AD17" s="5">
        <v>2463</v>
      </c>
      <c r="AE17" s="5">
        <v>1857</v>
      </c>
      <c r="AF17" s="6">
        <v>2578</v>
      </c>
      <c r="AG17" s="6">
        <v>1957</v>
      </c>
      <c r="AH17" s="6">
        <v>2560</v>
      </c>
      <c r="AI17" s="6">
        <v>1857</v>
      </c>
      <c r="AJ17" s="6">
        <v>2578</v>
      </c>
      <c r="AK17" s="6">
        <v>1887</v>
      </c>
      <c r="AL17" s="6">
        <v>2432</v>
      </c>
      <c r="AM17" s="6">
        <v>1805</v>
      </c>
      <c r="AN17" s="6">
        <v>2438</v>
      </c>
      <c r="AO17" s="6">
        <v>1784</v>
      </c>
      <c r="AP17" s="6">
        <v>2423</v>
      </c>
      <c r="AQ17" s="6">
        <v>1781</v>
      </c>
      <c r="AR17" s="6">
        <v>2433</v>
      </c>
      <c r="AS17" s="6">
        <v>1822</v>
      </c>
      <c r="AT17" s="6">
        <v>2348</v>
      </c>
      <c r="AU17" s="6">
        <v>1779</v>
      </c>
      <c r="AV17" s="40">
        <v>2266</v>
      </c>
      <c r="AW17" s="40">
        <v>1682.1</v>
      </c>
      <c r="AX17" s="37">
        <v>2076</v>
      </c>
      <c r="AY17" s="37">
        <v>1527</v>
      </c>
      <c r="AZ17" s="39">
        <v>2049</v>
      </c>
      <c r="BA17" s="39">
        <v>1526.3000000000004</v>
      </c>
      <c r="BB17" s="39">
        <v>2025</v>
      </c>
      <c r="BC17" s="39">
        <v>1545</v>
      </c>
      <c r="BD17" s="39">
        <v>2073</v>
      </c>
      <c r="BE17" s="39">
        <v>1558.309</v>
      </c>
      <c r="BF17" s="39">
        <v>2194</v>
      </c>
      <c r="BG17" s="39">
        <v>1759</v>
      </c>
      <c r="BH17" s="49">
        <v>2246</v>
      </c>
      <c r="BI17" s="49">
        <v>1837</v>
      </c>
      <c r="BJ17" s="49">
        <v>2268</v>
      </c>
      <c r="BK17" s="49">
        <v>1857</v>
      </c>
      <c r="BL17" s="49">
        <v>2138</v>
      </c>
      <c r="BM17" s="49">
        <v>1750</v>
      </c>
      <c r="BN17" s="43">
        <f t="shared" si="7"/>
        <v>-5.7319223985890649E-2</v>
      </c>
      <c r="BO17" s="43">
        <f t="shared" si="7"/>
        <v>-5.7619816908992996E-2</v>
      </c>
    </row>
    <row r="18" spans="1:67" x14ac:dyDescent="0.25">
      <c r="A18" s="2" t="s">
        <v>43</v>
      </c>
      <c r="B18" s="5">
        <v>67</v>
      </c>
      <c r="C18" s="5">
        <v>48</v>
      </c>
      <c r="D18" s="5">
        <v>64</v>
      </c>
      <c r="E18" s="5">
        <v>46</v>
      </c>
      <c r="F18" s="5">
        <v>83</v>
      </c>
      <c r="G18" s="5">
        <v>64</v>
      </c>
      <c r="H18" s="5">
        <v>92</v>
      </c>
      <c r="I18" s="5">
        <v>56</v>
      </c>
      <c r="J18" s="5">
        <v>102</v>
      </c>
      <c r="K18" s="5">
        <v>63</v>
      </c>
      <c r="L18" s="5">
        <v>94</v>
      </c>
      <c r="M18" s="5">
        <v>66</v>
      </c>
      <c r="N18" s="5">
        <v>111</v>
      </c>
      <c r="O18" s="5">
        <v>76</v>
      </c>
      <c r="P18" s="5">
        <v>84</v>
      </c>
      <c r="Q18" s="5">
        <v>58</v>
      </c>
      <c r="R18" s="5">
        <v>71</v>
      </c>
      <c r="S18" s="5">
        <v>47</v>
      </c>
      <c r="T18" s="5">
        <v>83</v>
      </c>
      <c r="U18" s="5">
        <v>54</v>
      </c>
      <c r="V18" s="5">
        <v>80</v>
      </c>
      <c r="W18" s="5">
        <v>58</v>
      </c>
      <c r="X18" s="5">
        <v>82</v>
      </c>
      <c r="Y18" s="5">
        <v>54</v>
      </c>
      <c r="Z18" s="5">
        <v>59</v>
      </c>
      <c r="AA18" s="5">
        <v>38</v>
      </c>
      <c r="AB18" s="5">
        <v>66</v>
      </c>
      <c r="AC18" s="5">
        <v>47</v>
      </c>
      <c r="AD18" s="5">
        <v>55</v>
      </c>
      <c r="AE18" s="5">
        <v>40</v>
      </c>
      <c r="AF18" s="6">
        <v>22</v>
      </c>
      <c r="AG18" s="6">
        <v>13</v>
      </c>
      <c r="AH18" s="6">
        <v>24</v>
      </c>
      <c r="AI18" s="6">
        <v>14</v>
      </c>
      <c r="AJ18" s="6">
        <v>21</v>
      </c>
      <c r="AK18" s="6">
        <v>11</v>
      </c>
      <c r="AL18" s="6">
        <v>15</v>
      </c>
      <c r="AM18" s="6">
        <v>9</v>
      </c>
      <c r="AN18" s="6">
        <v>28</v>
      </c>
      <c r="AO18" s="6">
        <v>22</v>
      </c>
      <c r="AP18" s="6">
        <v>34</v>
      </c>
      <c r="AQ18" s="6">
        <v>29</v>
      </c>
      <c r="AR18" s="6">
        <v>52</v>
      </c>
      <c r="AS18" s="6">
        <v>46</v>
      </c>
      <c r="AT18" s="6">
        <v>64</v>
      </c>
      <c r="AU18" s="6">
        <v>54</v>
      </c>
      <c r="AV18" s="12">
        <v>42</v>
      </c>
      <c r="AW18" s="41">
        <v>31.4</v>
      </c>
      <c r="AX18" s="36">
        <v>36</v>
      </c>
      <c r="AY18" s="36">
        <v>28</v>
      </c>
      <c r="AZ18" s="39">
        <v>21</v>
      </c>
      <c r="BA18" s="39">
        <v>15.500000000000002</v>
      </c>
      <c r="BB18" s="39">
        <v>23</v>
      </c>
      <c r="BC18" s="39">
        <v>17</v>
      </c>
      <c r="BD18" s="39">
        <v>25</v>
      </c>
      <c r="BE18" s="39">
        <v>17.113</v>
      </c>
      <c r="BF18" s="39">
        <v>23</v>
      </c>
      <c r="BG18" s="39">
        <v>16</v>
      </c>
      <c r="BH18" s="48">
        <v>22</v>
      </c>
      <c r="BI18" s="48">
        <v>15</v>
      </c>
      <c r="BJ18" s="48">
        <v>17</v>
      </c>
      <c r="BK18" s="48">
        <v>10</v>
      </c>
      <c r="BL18" s="48">
        <v>20</v>
      </c>
      <c r="BM18" s="48">
        <v>12</v>
      </c>
      <c r="BN18" s="43">
        <f t="shared" si="7"/>
        <v>0.17647058823529413</v>
      </c>
      <c r="BO18" s="43">
        <f t="shared" si="7"/>
        <v>0.2</v>
      </c>
    </row>
    <row r="19" spans="1:67" x14ac:dyDescent="0.25">
      <c r="A19" s="2" t="s">
        <v>38</v>
      </c>
      <c r="B19" s="5">
        <v>370</v>
      </c>
      <c r="C19" s="5">
        <v>163</v>
      </c>
      <c r="D19" s="5">
        <v>512</v>
      </c>
      <c r="E19" s="5">
        <v>223</v>
      </c>
      <c r="F19" s="5">
        <v>347</v>
      </c>
      <c r="G19" s="5">
        <v>150</v>
      </c>
      <c r="H19" s="5">
        <v>423</v>
      </c>
      <c r="I19" s="5">
        <v>188</v>
      </c>
      <c r="J19" s="5">
        <v>433</v>
      </c>
      <c r="K19" s="5">
        <v>191.2</v>
      </c>
      <c r="L19" s="5">
        <v>460</v>
      </c>
      <c r="M19" s="5">
        <v>194</v>
      </c>
      <c r="N19" s="5">
        <v>429</v>
      </c>
      <c r="O19" s="5">
        <v>183</v>
      </c>
      <c r="P19" s="5">
        <v>358</v>
      </c>
      <c r="Q19" s="5">
        <v>151</v>
      </c>
      <c r="R19" s="5">
        <v>313</v>
      </c>
      <c r="S19" s="5">
        <v>132</v>
      </c>
      <c r="T19" s="5">
        <v>296</v>
      </c>
      <c r="U19" s="5">
        <v>133</v>
      </c>
      <c r="V19" s="5">
        <v>270</v>
      </c>
      <c r="W19" s="5">
        <v>113</v>
      </c>
      <c r="X19" s="5">
        <v>844</v>
      </c>
      <c r="Y19" s="5">
        <v>476</v>
      </c>
      <c r="Z19" s="5">
        <v>490</v>
      </c>
      <c r="AA19" s="5">
        <v>197</v>
      </c>
      <c r="AB19" s="5">
        <v>496</v>
      </c>
      <c r="AC19" s="5">
        <v>222</v>
      </c>
      <c r="AD19" s="5">
        <v>538</v>
      </c>
      <c r="AE19" s="5">
        <v>219</v>
      </c>
      <c r="AF19" s="6">
        <v>618</v>
      </c>
      <c r="AG19" s="6">
        <v>275</v>
      </c>
      <c r="AH19" s="6">
        <v>563</v>
      </c>
      <c r="AI19" s="6">
        <v>245</v>
      </c>
      <c r="AJ19" s="6">
        <v>550</v>
      </c>
      <c r="AK19" s="6">
        <v>222</v>
      </c>
      <c r="AL19" s="6">
        <v>525</v>
      </c>
      <c r="AM19" s="6">
        <v>230</v>
      </c>
      <c r="AN19" s="6">
        <v>514</v>
      </c>
      <c r="AO19" s="6">
        <v>215</v>
      </c>
      <c r="AP19" s="6">
        <v>611</v>
      </c>
      <c r="AQ19" s="6">
        <v>259</v>
      </c>
      <c r="AR19" s="6">
        <v>499</v>
      </c>
      <c r="AS19" s="6">
        <v>230</v>
      </c>
      <c r="AT19" s="6">
        <v>551</v>
      </c>
      <c r="AU19" s="6">
        <v>271</v>
      </c>
      <c r="AV19" s="12">
        <v>383</v>
      </c>
      <c r="AW19" s="41">
        <v>187.3</v>
      </c>
      <c r="AX19" s="36">
        <v>279</v>
      </c>
      <c r="AY19" s="36">
        <v>130</v>
      </c>
      <c r="AZ19" s="39">
        <v>265</v>
      </c>
      <c r="BA19" s="39">
        <v>111.20000000000002</v>
      </c>
      <c r="BB19" s="39">
        <v>231</v>
      </c>
      <c r="BC19" s="39">
        <v>97</v>
      </c>
      <c r="BD19" s="39">
        <v>159</v>
      </c>
      <c r="BE19" s="39">
        <v>65.405999999999906</v>
      </c>
      <c r="BF19" s="39">
        <v>127</v>
      </c>
      <c r="BG19" s="39">
        <v>60</v>
      </c>
      <c r="BH19" s="48">
        <v>166</v>
      </c>
      <c r="BI19" s="48">
        <v>69</v>
      </c>
      <c r="BJ19" s="48">
        <v>105</v>
      </c>
      <c r="BK19" s="48">
        <v>45</v>
      </c>
      <c r="BL19" s="48">
        <v>86</v>
      </c>
      <c r="BM19" s="48">
        <v>37</v>
      </c>
      <c r="BN19" s="43">
        <f t="shared" si="7"/>
        <v>-0.18095238095238095</v>
      </c>
      <c r="BO19" s="43">
        <f t="shared" si="7"/>
        <v>-0.17777777777777778</v>
      </c>
    </row>
    <row r="20" spans="1:67" s="2" customFormat="1" x14ac:dyDescent="0.25">
      <c r="A20" s="18" t="s">
        <v>44</v>
      </c>
      <c r="B20" s="20">
        <f t="shared" ref="B20:G20" si="8">SUM(B15:B19)</f>
        <v>2328</v>
      </c>
      <c r="C20" s="20">
        <f t="shared" si="8"/>
        <v>1573</v>
      </c>
      <c r="D20" s="16">
        <f t="shared" si="8"/>
        <v>2547</v>
      </c>
      <c r="E20" s="16">
        <f t="shared" si="8"/>
        <v>1704</v>
      </c>
      <c r="F20" s="16">
        <f t="shared" si="8"/>
        <v>2605</v>
      </c>
      <c r="G20" s="16">
        <f t="shared" si="8"/>
        <v>1783</v>
      </c>
      <c r="H20" s="16">
        <v>2818</v>
      </c>
      <c r="I20" s="16">
        <v>1861</v>
      </c>
      <c r="J20" s="16">
        <f t="shared" ref="J20:T20" si="9">SUM(J15:J19)</f>
        <v>2948</v>
      </c>
      <c r="K20" s="16">
        <f t="shared" si="9"/>
        <v>1937.5</v>
      </c>
      <c r="L20" s="16">
        <f t="shared" si="9"/>
        <v>3071</v>
      </c>
      <c r="M20" s="16">
        <f t="shared" si="9"/>
        <v>2035</v>
      </c>
      <c r="N20" s="16">
        <f t="shared" si="9"/>
        <v>3112</v>
      </c>
      <c r="O20" s="16">
        <f t="shared" si="9"/>
        <v>2084</v>
      </c>
      <c r="P20" s="16">
        <f t="shared" si="9"/>
        <v>2866</v>
      </c>
      <c r="Q20" s="16">
        <f t="shared" si="9"/>
        <v>1911</v>
      </c>
      <c r="R20" s="16">
        <f t="shared" si="9"/>
        <v>2414</v>
      </c>
      <c r="S20" s="16">
        <f t="shared" si="9"/>
        <v>1649</v>
      </c>
      <c r="T20" s="16">
        <f t="shared" si="9"/>
        <v>2399</v>
      </c>
      <c r="U20" s="16">
        <f>SUM(U15:U19)+1</f>
        <v>1651</v>
      </c>
      <c r="V20" s="16">
        <f t="shared" ref="V20:AD20" si="10">SUM(V15:V19)</f>
        <v>2373</v>
      </c>
      <c r="W20" s="16">
        <f t="shared" si="10"/>
        <v>1658</v>
      </c>
      <c r="X20" s="16">
        <f t="shared" si="10"/>
        <v>2904</v>
      </c>
      <c r="Y20" s="16">
        <f t="shared" si="10"/>
        <v>1960</v>
      </c>
      <c r="Z20" s="16">
        <f t="shared" si="10"/>
        <v>3116</v>
      </c>
      <c r="AA20" s="16">
        <f t="shared" si="10"/>
        <v>2123</v>
      </c>
      <c r="AB20" s="16">
        <f t="shared" si="10"/>
        <v>3425</v>
      </c>
      <c r="AC20" s="16">
        <f t="shared" si="10"/>
        <v>2385</v>
      </c>
      <c r="AD20" s="16">
        <f t="shared" si="10"/>
        <v>3639</v>
      </c>
      <c r="AE20" s="16">
        <f>SUM(AE15:AE19)-1</f>
        <v>2477</v>
      </c>
      <c r="AF20" s="19">
        <f>SUM(AF15:AF19)</f>
        <v>3871</v>
      </c>
      <c r="AG20" s="19">
        <f>SUM(AG15:AG19)</f>
        <v>2666</v>
      </c>
      <c r="AH20" s="19">
        <f>SUM(AH15:AH19)</f>
        <v>3886</v>
      </c>
      <c r="AI20" s="19">
        <v>2596</v>
      </c>
      <c r="AJ20" s="19">
        <f t="shared" ref="AJ20:AR20" si="11">SUM(AJ15:AJ19)</f>
        <v>3875</v>
      </c>
      <c r="AK20" s="19">
        <f t="shared" si="11"/>
        <v>2590</v>
      </c>
      <c r="AL20" s="19">
        <f t="shared" si="11"/>
        <v>3750</v>
      </c>
      <c r="AM20" s="19">
        <f t="shared" si="11"/>
        <v>2591</v>
      </c>
      <c r="AN20" s="19">
        <f t="shared" si="11"/>
        <v>3911</v>
      </c>
      <c r="AO20" s="19">
        <f t="shared" si="11"/>
        <v>2645</v>
      </c>
      <c r="AP20" s="19">
        <f t="shared" si="11"/>
        <v>4056</v>
      </c>
      <c r="AQ20" s="19">
        <f t="shared" si="11"/>
        <v>2753</v>
      </c>
      <c r="AR20" s="19">
        <f t="shared" si="11"/>
        <v>4081</v>
      </c>
      <c r="AS20" s="19">
        <v>2825</v>
      </c>
      <c r="AT20" s="19">
        <f>SUM(AT15:AT19)</f>
        <v>4000</v>
      </c>
      <c r="AU20" s="19">
        <f>SUM(AU15:AU19)</f>
        <v>2821</v>
      </c>
      <c r="AV20" s="33">
        <f>SUM(AV15:AV19)</f>
        <v>3755</v>
      </c>
      <c r="AW20" s="33">
        <f>SUM(AW15:AW19)</f>
        <v>2619.5000000000005</v>
      </c>
      <c r="AX20" s="32">
        <v>3450</v>
      </c>
      <c r="AY20" s="32">
        <v>2362</v>
      </c>
      <c r="AZ20" s="32">
        <f>SUM(AZ15:AZ19)</f>
        <v>3394</v>
      </c>
      <c r="BA20" s="32">
        <f>SUM(BA15:BA19)</f>
        <v>2438.4000000000005</v>
      </c>
      <c r="BB20" s="32">
        <f>SUM(BB15:BB19)</f>
        <v>3388</v>
      </c>
      <c r="BC20" s="32">
        <f>SUM(BC15:BC19)</f>
        <v>2493</v>
      </c>
      <c r="BD20" s="32">
        <f t="shared" ref="BD20:BE20" si="12">SUM(BD15:BD19)</f>
        <v>3368</v>
      </c>
      <c r="BE20" s="32">
        <f t="shared" si="12"/>
        <v>2412.9309999999991</v>
      </c>
      <c r="BF20" s="32">
        <f t="shared" ref="BF20:BH20" si="13">SUM(BF15:BF19)</f>
        <v>3365</v>
      </c>
      <c r="BG20" s="32">
        <v>2503</v>
      </c>
      <c r="BH20" s="32">
        <f t="shared" si="13"/>
        <v>3437</v>
      </c>
      <c r="BI20" s="32">
        <f>SUM(BI15:BI19)</f>
        <v>2618</v>
      </c>
      <c r="BJ20" s="32">
        <f t="shared" ref="BJ20:BL20" si="14">SUM(BJ15:BJ19)</f>
        <v>3437</v>
      </c>
      <c r="BK20" s="32">
        <f>SUM(BK15:BK19)</f>
        <v>2673</v>
      </c>
      <c r="BL20" s="32">
        <f t="shared" si="14"/>
        <v>3250</v>
      </c>
      <c r="BM20" s="32">
        <f>SUM(BM15:BM19)</f>
        <v>2559</v>
      </c>
      <c r="BN20" s="50">
        <f>(BL20-BJ20)/BJ20</f>
        <v>-5.4407913878382314E-2</v>
      </c>
      <c r="BO20" s="50">
        <f>(BM20-BK20)/BK20</f>
        <v>-4.2648709315375982E-2</v>
      </c>
    </row>
    <row r="21" spans="1:67" x14ac:dyDescent="0.25">
      <c r="A21" s="25" t="s">
        <v>45</v>
      </c>
      <c r="B21" s="26">
        <f t="shared" ref="B21:AD21" si="15">B13+B20</f>
        <v>11249</v>
      </c>
      <c r="C21" s="26">
        <f t="shared" si="15"/>
        <v>7813</v>
      </c>
      <c r="D21" s="27">
        <f t="shared" si="15"/>
        <v>11214</v>
      </c>
      <c r="E21" s="27">
        <f t="shared" si="15"/>
        <v>7717</v>
      </c>
      <c r="F21" s="27">
        <f t="shared" si="15"/>
        <v>10805</v>
      </c>
      <c r="G21" s="27">
        <f t="shared" si="15"/>
        <v>7378</v>
      </c>
      <c r="H21" s="27">
        <f t="shared" si="15"/>
        <v>11736</v>
      </c>
      <c r="I21" s="27">
        <f t="shared" si="15"/>
        <v>7437</v>
      </c>
      <c r="J21" s="27">
        <f t="shared" si="15"/>
        <v>11031</v>
      </c>
      <c r="K21" s="27">
        <f t="shared" si="15"/>
        <v>7559.9999999999991</v>
      </c>
      <c r="L21" s="27">
        <f t="shared" si="15"/>
        <v>11714</v>
      </c>
      <c r="M21" s="27">
        <f t="shared" si="15"/>
        <v>8008.93</v>
      </c>
      <c r="N21" s="27">
        <f t="shared" si="15"/>
        <v>12196</v>
      </c>
      <c r="O21" s="27">
        <f t="shared" si="15"/>
        <v>8398</v>
      </c>
      <c r="P21" s="27">
        <f t="shared" si="15"/>
        <v>11857</v>
      </c>
      <c r="Q21" s="27">
        <f t="shared" si="15"/>
        <v>8189</v>
      </c>
      <c r="R21" s="27">
        <f t="shared" si="15"/>
        <v>11054</v>
      </c>
      <c r="S21" s="27">
        <f t="shared" si="15"/>
        <v>7796</v>
      </c>
      <c r="T21" s="27">
        <f t="shared" si="15"/>
        <v>10626</v>
      </c>
      <c r="U21" s="27">
        <f t="shared" si="15"/>
        <v>7668</v>
      </c>
      <c r="V21" s="27">
        <f t="shared" si="15"/>
        <v>9987</v>
      </c>
      <c r="W21" s="27">
        <f t="shared" si="15"/>
        <v>7396</v>
      </c>
      <c r="X21" s="27">
        <f t="shared" si="15"/>
        <v>11441</v>
      </c>
      <c r="Y21" s="27">
        <f t="shared" si="15"/>
        <v>7905</v>
      </c>
      <c r="Z21" s="27">
        <f t="shared" si="15"/>
        <v>11970</v>
      </c>
      <c r="AA21" s="27">
        <f t="shared" si="15"/>
        <v>8572</v>
      </c>
      <c r="AB21" s="27">
        <f t="shared" si="15"/>
        <v>13042</v>
      </c>
      <c r="AC21" s="27">
        <f t="shared" si="15"/>
        <v>9550</v>
      </c>
      <c r="AD21" s="27">
        <f t="shared" si="15"/>
        <v>13850</v>
      </c>
      <c r="AE21" s="27">
        <f>AE13+AE20-1</f>
        <v>10237</v>
      </c>
      <c r="AF21" s="34">
        <f t="shared" ref="AF21:AY21" si="16">AF13+AF20</f>
        <v>14912</v>
      </c>
      <c r="AG21" s="34">
        <f t="shared" si="16"/>
        <v>11154</v>
      </c>
      <c r="AH21" s="34">
        <f t="shared" si="16"/>
        <v>15454</v>
      </c>
      <c r="AI21" s="34">
        <f t="shared" si="16"/>
        <v>11441</v>
      </c>
      <c r="AJ21" s="34">
        <f t="shared" si="16"/>
        <v>15741</v>
      </c>
      <c r="AK21" s="34">
        <f t="shared" si="16"/>
        <v>11791</v>
      </c>
      <c r="AL21" s="34">
        <f t="shared" si="16"/>
        <v>15874</v>
      </c>
      <c r="AM21" s="34">
        <f t="shared" si="16"/>
        <v>12001</v>
      </c>
      <c r="AN21" s="34">
        <f t="shared" si="16"/>
        <v>16277</v>
      </c>
      <c r="AO21" s="34">
        <f t="shared" si="16"/>
        <v>12333</v>
      </c>
      <c r="AP21" s="34">
        <f t="shared" si="16"/>
        <v>16756</v>
      </c>
      <c r="AQ21" s="34">
        <f t="shared" si="16"/>
        <v>12834</v>
      </c>
      <c r="AR21" s="34">
        <f t="shared" si="16"/>
        <v>17030</v>
      </c>
      <c r="AS21" s="34">
        <f t="shared" si="16"/>
        <v>13196</v>
      </c>
      <c r="AT21" s="34">
        <f t="shared" si="16"/>
        <v>16847</v>
      </c>
      <c r="AU21" s="34">
        <f t="shared" si="16"/>
        <v>13101</v>
      </c>
      <c r="AV21" s="34">
        <f t="shared" si="16"/>
        <v>16413</v>
      </c>
      <c r="AW21" s="34">
        <f t="shared" si="16"/>
        <v>13034.5</v>
      </c>
      <c r="AX21" s="34">
        <f t="shared" si="16"/>
        <v>16164</v>
      </c>
      <c r="AY21" s="34">
        <f t="shared" si="16"/>
        <v>13219</v>
      </c>
      <c r="AZ21" s="34">
        <f>AZ13+AZ20</f>
        <v>15989</v>
      </c>
      <c r="BA21" s="34">
        <f>BA13+BA20</f>
        <v>13241.599999999999</v>
      </c>
      <c r="BB21" s="34">
        <f>BB13+BB20</f>
        <v>16259</v>
      </c>
      <c r="BC21" s="34">
        <f>BC13+BC20</f>
        <v>13571</v>
      </c>
      <c r="BD21" s="34">
        <f t="shared" ref="BD21:BE21" si="17">BD13+BD20</f>
        <v>15637</v>
      </c>
      <c r="BE21" s="34">
        <f t="shared" si="17"/>
        <v>12957.992999999953</v>
      </c>
      <c r="BF21" s="34">
        <f t="shared" ref="BF21:BH21" si="18">BF13+BF20</f>
        <v>15586</v>
      </c>
      <c r="BG21" s="34">
        <f>SUM(BG13,BG20)</f>
        <v>12875</v>
      </c>
      <c r="BH21" s="34">
        <f t="shared" si="18"/>
        <v>15671</v>
      </c>
      <c r="BI21" s="34">
        <f>SUM(BI13,BI20)</f>
        <v>13088</v>
      </c>
      <c r="BJ21" s="34">
        <f t="shared" ref="BJ21:BL21" si="19">BJ13+BJ20</f>
        <v>15575</v>
      </c>
      <c r="BK21" s="34">
        <f>SUM(BK13,BK20)</f>
        <v>13090</v>
      </c>
      <c r="BL21" s="34">
        <f t="shared" si="19"/>
        <v>15428</v>
      </c>
      <c r="BM21" s="34">
        <f>SUM(BM13,BM20)</f>
        <v>13120</v>
      </c>
      <c r="BN21" s="47">
        <f>(BL21-BJ21)/BJ21</f>
        <v>-9.4382022471910104E-3</v>
      </c>
      <c r="BO21" s="47">
        <f>(BM21-BK21)/BK21</f>
        <v>2.2918258212375861E-3</v>
      </c>
    </row>
    <row r="22" spans="1:67" x14ac:dyDescent="0.25">
      <c r="A22" s="28" t="s">
        <v>46</v>
      </c>
      <c r="B22" s="28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X22" s="30"/>
      <c r="AY22" s="30"/>
      <c r="BD22" s="43"/>
      <c r="BE22" s="43"/>
    </row>
    <row r="23" spans="1:67" x14ac:dyDescent="0.25">
      <c r="A23" s="28" t="s">
        <v>47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X23" s="30"/>
      <c r="AY23" s="30"/>
      <c r="BD23" s="43"/>
      <c r="BE23" s="43"/>
    </row>
    <row r="24" spans="1:67" x14ac:dyDescent="0.25">
      <c r="BD24" s="43"/>
      <c r="BE24" s="43"/>
    </row>
    <row r="25" spans="1:67" x14ac:dyDescent="0.25">
      <c r="BD25" s="55"/>
      <c r="BE25" s="55"/>
    </row>
    <row r="26" spans="1:67" x14ac:dyDescent="0.25">
      <c r="BD26" s="46"/>
      <c r="BE26" s="46"/>
    </row>
    <row r="27" spans="1:67" x14ac:dyDescent="0.25">
      <c r="BD27" s="47"/>
      <c r="BE27" s="47"/>
    </row>
    <row r="28" spans="1:67" x14ac:dyDescent="0.25">
      <c r="BD28" s="43"/>
    </row>
  </sheetData>
  <mergeCells count="27">
    <mergeCell ref="BL3:BM3"/>
    <mergeCell ref="BJ3:BK3"/>
    <mergeCell ref="BN3:BO3"/>
    <mergeCell ref="BD25:BE25"/>
    <mergeCell ref="N3:O3"/>
    <mergeCell ref="AR3:AS3"/>
    <mergeCell ref="AT3:AU3"/>
    <mergeCell ref="AF3:AG3"/>
    <mergeCell ref="AH3:AI3"/>
    <mergeCell ref="AJ3:AK3"/>
    <mergeCell ref="AL3:AM3"/>
    <mergeCell ref="AN3:AO3"/>
    <mergeCell ref="AP3:AQ3"/>
    <mergeCell ref="P3:Q3"/>
    <mergeCell ref="AV3:AW3"/>
    <mergeCell ref="AD3:AE3"/>
    <mergeCell ref="BB3:BC3"/>
    <mergeCell ref="AZ3:BA3"/>
    <mergeCell ref="BH3:BI3"/>
    <mergeCell ref="BF3:BG3"/>
    <mergeCell ref="D3:E3"/>
    <mergeCell ref="F3:G3"/>
    <mergeCell ref="H3:I3"/>
    <mergeCell ref="J3:K3"/>
    <mergeCell ref="L3:M3"/>
    <mergeCell ref="BD3:BE3"/>
    <mergeCell ref="AX3:AY3"/>
  </mergeCells>
  <phoneticPr fontId="13" type="noConversion"/>
  <conditionalFormatting sqref="AX3">
    <cfRule type="containsText" dxfId="2" priority="3" operator="containsText" text="1-Year Change">
      <formula>NOT(ISERROR(SEARCH("1-Year Change",AX3)))</formula>
    </cfRule>
  </conditionalFormatting>
  <conditionalFormatting sqref="AZ3 BB3 BD3">
    <cfRule type="containsText" dxfId="1" priority="2" operator="containsText" text="1-Year Change">
      <formula>NOT(ISERROR(SEARCH("1-Year Change",AZ3)))</formula>
    </cfRule>
  </conditionalFormatting>
  <conditionalFormatting sqref="BF3 BH3 BJ3 BL3">
    <cfRule type="containsText" dxfId="0" priority="1" operator="containsText" text="1-Year Change">
      <formula>NOT(ISERROR(SEARCH("1-Year Change",BF3)))</formula>
    </cfRule>
  </conditionalFormatting>
  <pageMargins left="0.7" right="0.7" top="0.75" bottom="0.75" header="0.3" footer="0.3"/>
  <pageSetup scale="65" orientation="landscape" r:id="rId1"/>
  <headerFooter>
    <oddHeader xml:space="preserve">&amp;L&amp;"-,Bold"University Level Data &amp;C&amp;"-,Bold"Table 3 &amp;R&amp;"-,Bold"Headcount and FTE Enrollment by Student Level </oddHeader>
    <oddFooter xml:space="preserve">&amp;L&amp;"-,Bold"Office of Institutional Research, UMass Boston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Fatema B Ahad</dc:creator>
  <cp:keywords/>
  <dc:description/>
  <cp:lastModifiedBy>Awat O Osman</cp:lastModifiedBy>
  <cp:revision/>
  <dcterms:created xsi:type="dcterms:W3CDTF">2018-01-10T21:55:35Z</dcterms:created>
  <dcterms:modified xsi:type="dcterms:W3CDTF">2025-12-11T17:10:24Z</dcterms:modified>
  <cp:category/>
  <cp:contentStatus/>
</cp:coreProperties>
</file>