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4/Enrollment/"/>
    </mc:Choice>
  </mc:AlternateContent>
  <xr:revisionPtr revIDLastSave="48" documentId="8_{407E3893-3BAA-4111-B88A-CE561E630AF9}" xr6:coauthVersionLast="47" xr6:coauthVersionMax="47" xr10:uidLastSave="{29303661-2A0E-4511-B95A-4B536E121D6D}"/>
  <bookViews>
    <workbookView xWindow="-96" yWindow="-96" windowWidth="23232" windowHeight="13992" xr2:uid="{00000000-000D-0000-FFFF-FFFF00000000}"/>
  </bookViews>
  <sheets>
    <sheet name="Sheet1" sheetId="1" r:id="rId1"/>
  </sheets>
  <definedNames>
    <definedName name="_xlnm.Print_Area" localSheetId="0">Sheet1!$A$1:$O$27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M23" i="1"/>
  <c r="N23" i="1"/>
  <c r="O23" i="1"/>
  <c r="L22" i="1"/>
  <c r="M22" i="1"/>
  <c r="N22" i="1"/>
  <c r="O22" i="1"/>
  <c r="L21" i="1"/>
  <c r="M21" i="1"/>
  <c r="N21" i="1"/>
  <c r="O21" i="1"/>
  <c r="L20" i="1"/>
  <c r="M20" i="1"/>
  <c r="N20" i="1"/>
  <c r="O20" i="1"/>
  <c r="O19" i="1"/>
  <c r="O18" i="1" s="1"/>
  <c r="M19" i="1"/>
  <c r="N19" i="1"/>
  <c r="L19" i="1"/>
  <c r="L18" i="1" s="1"/>
  <c r="M11" i="1"/>
  <c r="N11" i="1"/>
  <c r="O11" i="1"/>
  <c r="M4" i="1"/>
  <c r="N4" i="1"/>
  <c r="O4" i="1"/>
  <c r="L11" i="1"/>
  <c r="L4" i="1"/>
  <c r="N18" i="1" l="1"/>
  <c r="M18" i="1"/>
  <c r="K19" i="1"/>
  <c r="K20" i="1" l="1"/>
  <c r="K18" i="1" s="1"/>
  <c r="K21" i="1"/>
  <c r="K22" i="1"/>
  <c r="K23" i="1"/>
  <c r="K11" i="1"/>
  <c r="K4" i="1"/>
  <c r="J19" i="1" l="1"/>
  <c r="J20" i="1"/>
  <c r="J21" i="1"/>
  <c r="J22" i="1"/>
  <c r="J23" i="1"/>
  <c r="J18" i="1" l="1"/>
  <c r="J11" i="1"/>
  <c r="J4" i="1"/>
  <c r="F20" i="1" l="1"/>
  <c r="G20" i="1"/>
  <c r="H20" i="1"/>
  <c r="I20" i="1"/>
  <c r="F19" i="1"/>
  <c r="G19" i="1"/>
  <c r="H19" i="1"/>
  <c r="H18" i="1" s="1"/>
  <c r="I19" i="1"/>
  <c r="I18" i="1"/>
  <c r="B21" i="1"/>
  <c r="C21" i="1"/>
  <c r="D21" i="1"/>
  <c r="E21" i="1"/>
  <c r="F21" i="1"/>
  <c r="G21" i="1"/>
  <c r="H21" i="1"/>
  <c r="B22" i="1"/>
  <c r="C22" i="1"/>
  <c r="D22" i="1"/>
  <c r="E22" i="1"/>
  <c r="F22" i="1"/>
  <c r="G22" i="1"/>
  <c r="H22" i="1"/>
  <c r="B23" i="1"/>
  <c r="C23" i="1"/>
  <c r="D23" i="1"/>
  <c r="E23" i="1"/>
  <c r="F23" i="1"/>
  <c r="G23" i="1"/>
  <c r="H23" i="1"/>
  <c r="I22" i="1"/>
  <c r="I23" i="1"/>
  <c r="I21" i="1"/>
  <c r="I11" i="1"/>
  <c r="I4" i="1" l="1"/>
  <c r="H11" i="1" l="1"/>
  <c r="G11" i="1"/>
  <c r="F11" i="1"/>
  <c r="E13" i="1"/>
  <c r="D13" i="1"/>
  <c r="C13" i="1"/>
  <c r="B13" i="1"/>
  <c r="E12" i="1"/>
  <c r="D12" i="1"/>
  <c r="C12" i="1"/>
  <c r="B12" i="1"/>
  <c r="H4" i="1"/>
  <c r="G4" i="1"/>
  <c r="F4" i="1"/>
  <c r="E6" i="1"/>
  <c r="E20" i="1" s="1"/>
  <c r="D6" i="1"/>
  <c r="C6" i="1"/>
  <c r="C20" i="1" s="1"/>
  <c r="B6" i="1"/>
  <c r="B20" i="1" s="1"/>
  <c r="E5" i="1"/>
  <c r="E19" i="1" s="1"/>
  <c r="D5" i="1"/>
  <c r="C5" i="1"/>
  <c r="C19" i="1" s="1"/>
  <c r="B5" i="1"/>
  <c r="B19" i="1" s="1"/>
  <c r="D19" i="1" l="1"/>
  <c r="D20" i="1"/>
  <c r="B11" i="1"/>
  <c r="F18" i="1"/>
  <c r="C11" i="1"/>
  <c r="G18" i="1"/>
  <c r="E11" i="1"/>
  <c r="C4" i="1"/>
  <c r="D4" i="1"/>
  <c r="D11" i="1"/>
  <c r="E4" i="1"/>
  <c r="B4" i="1"/>
  <c r="E18" i="1" l="1"/>
  <c r="B18" i="1"/>
  <c r="C18" i="1"/>
  <c r="D18" i="1"/>
</calcChain>
</file>

<file path=xl/sharedStrings.xml><?xml version="1.0" encoding="utf-8"?>
<sst xmlns="http://schemas.openxmlformats.org/spreadsheetml/2006/main" count="36" uniqueCount="27">
  <si>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</si>
  <si>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</si>
  <si>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</si>
  <si>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</si>
  <si>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</si>
  <si>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</si>
  <si>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</si>
  <si>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</si>
  <si>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</si>
  <si>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</si>
  <si>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</si>
  <si>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</si>
  <si>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</si>
  <si>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Undergraduate</t>
  </si>
  <si>
    <t>In-State</t>
  </si>
  <si>
    <t xml:space="preserve">Out-of-State and International </t>
  </si>
  <si>
    <t>US Residents</t>
  </si>
  <si>
    <t>International by tuition residency *</t>
  </si>
  <si>
    <t>Not Indicated</t>
  </si>
  <si>
    <t>Graduate</t>
  </si>
  <si>
    <t xml:space="preserve">Undergraduate and Graduate Total </t>
  </si>
  <si>
    <t>International by tuition residency*</t>
  </si>
  <si>
    <t xml:space="preserve">* The international students numbers above are based on tuition residency. </t>
  </si>
  <si>
    <t xml:space="preserve">Note: We also provide international student numbers by race/ethnicity. Numbers by tuition residency and race/etnicty will not match. </t>
  </si>
  <si>
    <t>International students numbers are often reported using the race/ethnicity category</t>
  </si>
  <si>
    <t>Fall 2024</t>
  </si>
  <si>
    <t>Enrollment by Tuition Residency Fall 2015 -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</si>
</sst>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/>
    <xf numFmtId="164" fontId="2" fillId="0" borderId="0" xfId="1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1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zoomScale="120" zoomScaleNormal="120" workbookViewId="0">
      <selection activeCell="Q16" sqref="Q16"/>
    </sheetView>
  </sheetViews>
  <sheetFormatPr defaultColWidth="8.83984375" defaultRowHeight="14.4" x14ac:dyDescent="0.55000000000000004"/>
  <cols>
    <col min="1" max="1" width="37.26171875" style="4" customWidth="1"/>
    <col min="2" max="2" width="10" style="2" hidden="1" customWidth="1"/>
    <col min="3" max="5" width="8.41796875" style="2" hidden="1" customWidth="1"/>
    <col min="6" max="6" width="8.41796875" style="2" bestFit="1" customWidth="1"/>
    <col min="7" max="8" width="8.41796875" style="1" bestFit="1" customWidth="1"/>
    <col min="9" max="10" width="8.41796875" style="2" bestFit="1" customWidth="1"/>
    <col min="11" max="14" width="9.15625" style="2"/>
    <col min="15" max="15" width="8.83984375" style="2"/>
    <col min="254" max="254" width="47.15625" customWidth="1"/>
    <col min="255" max="256" width="9" bestFit="1" customWidth="1"/>
    <col min="257" max="257" width="9.41796875" bestFit="1" customWidth="1"/>
    <col min="258" max="258" width="10" customWidth="1"/>
    <col min="259" max="261" width="10" bestFit="1" customWidth="1"/>
    <col min="510" max="510" width="47.15625" customWidth="1"/>
    <col min="511" max="512" width="9" bestFit="1" customWidth="1"/>
    <col min="513" max="513" width="9.41796875" bestFit="1" customWidth="1"/>
    <col min="514" max="514" width="10" customWidth="1"/>
    <col min="515" max="517" width="10" bestFit="1" customWidth="1"/>
    <col min="766" max="766" width="47.15625" customWidth="1"/>
    <col min="767" max="768" width="9" bestFit="1" customWidth="1"/>
    <col min="769" max="769" width="9.41796875" bestFit="1" customWidth="1"/>
    <col min="770" max="770" width="10" customWidth="1"/>
    <col min="771" max="773" width="10" bestFit="1" customWidth="1"/>
    <col min="1022" max="1022" width="47.15625" customWidth="1"/>
    <col min="1023" max="1024" width="9" bestFit="1" customWidth="1"/>
    <col min="1025" max="1025" width="9.41796875" bestFit="1" customWidth="1"/>
    <col min="1026" max="1026" width="10" customWidth="1"/>
    <col min="1027" max="1029" width="10" bestFit="1" customWidth="1"/>
    <col min="1278" max="1278" width="47.15625" customWidth="1"/>
    <col min="1279" max="1280" width="9" bestFit="1" customWidth="1"/>
    <col min="1281" max="1281" width="9.41796875" bestFit="1" customWidth="1"/>
    <col min="1282" max="1282" width="10" customWidth="1"/>
    <col min="1283" max="1285" width="10" bestFit="1" customWidth="1"/>
    <col min="1534" max="1534" width="47.15625" customWidth="1"/>
    <col min="1535" max="1536" width="9" bestFit="1" customWidth="1"/>
    <col min="1537" max="1537" width="9.41796875" bestFit="1" customWidth="1"/>
    <col min="1538" max="1538" width="10" customWidth="1"/>
    <col min="1539" max="1541" width="10" bestFit="1" customWidth="1"/>
    <col min="1790" max="1790" width="47.15625" customWidth="1"/>
    <col min="1791" max="1792" width="9" bestFit="1" customWidth="1"/>
    <col min="1793" max="1793" width="9.41796875" bestFit="1" customWidth="1"/>
    <col min="1794" max="1794" width="10" customWidth="1"/>
    <col min="1795" max="1797" width="10" bestFit="1" customWidth="1"/>
    <col min="2046" max="2046" width="47.15625" customWidth="1"/>
    <col min="2047" max="2048" width="9" bestFit="1" customWidth="1"/>
    <col min="2049" max="2049" width="9.41796875" bestFit="1" customWidth="1"/>
    <col min="2050" max="2050" width="10" customWidth="1"/>
    <col min="2051" max="2053" width="10" bestFit="1" customWidth="1"/>
    <col min="2302" max="2302" width="47.15625" customWidth="1"/>
    <col min="2303" max="2304" width="9" bestFit="1" customWidth="1"/>
    <col min="2305" max="2305" width="9.41796875" bestFit="1" customWidth="1"/>
    <col min="2306" max="2306" width="10" customWidth="1"/>
    <col min="2307" max="2309" width="10" bestFit="1" customWidth="1"/>
    <col min="2558" max="2558" width="47.15625" customWidth="1"/>
    <col min="2559" max="2560" width="9" bestFit="1" customWidth="1"/>
    <col min="2561" max="2561" width="9.41796875" bestFit="1" customWidth="1"/>
    <col min="2562" max="2562" width="10" customWidth="1"/>
    <col min="2563" max="2565" width="10" bestFit="1" customWidth="1"/>
    <col min="2814" max="2814" width="47.15625" customWidth="1"/>
    <col min="2815" max="2816" width="9" bestFit="1" customWidth="1"/>
    <col min="2817" max="2817" width="9.41796875" bestFit="1" customWidth="1"/>
    <col min="2818" max="2818" width="10" customWidth="1"/>
    <col min="2819" max="2821" width="10" bestFit="1" customWidth="1"/>
    <col min="3070" max="3070" width="47.15625" customWidth="1"/>
    <col min="3071" max="3072" width="9" bestFit="1" customWidth="1"/>
    <col min="3073" max="3073" width="9.41796875" bestFit="1" customWidth="1"/>
    <col min="3074" max="3074" width="10" customWidth="1"/>
    <col min="3075" max="3077" width="10" bestFit="1" customWidth="1"/>
    <col min="3326" max="3326" width="47.15625" customWidth="1"/>
    <col min="3327" max="3328" width="9" bestFit="1" customWidth="1"/>
    <col min="3329" max="3329" width="9.41796875" bestFit="1" customWidth="1"/>
    <col min="3330" max="3330" width="10" customWidth="1"/>
    <col min="3331" max="3333" width="10" bestFit="1" customWidth="1"/>
    <col min="3582" max="3582" width="47.15625" customWidth="1"/>
    <col min="3583" max="3584" width="9" bestFit="1" customWidth="1"/>
    <col min="3585" max="3585" width="9.41796875" bestFit="1" customWidth="1"/>
    <col min="3586" max="3586" width="10" customWidth="1"/>
    <col min="3587" max="3589" width="10" bestFit="1" customWidth="1"/>
    <col min="3838" max="3838" width="47.15625" customWidth="1"/>
    <col min="3839" max="3840" width="9" bestFit="1" customWidth="1"/>
    <col min="3841" max="3841" width="9.41796875" bestFit="1" customWidth="1"/>
    <col min="3842" max="3842" width="10" customWidth="1"/>
    <col min="3843" max="3845" width="10" bestFit="1" customWidth="1"/>
    <col min="4094" max="4094" width="47.15625" customWidth="1"/>
    <col min="4095" max="4096" width="9" bestFit="1" customWidth="1"/>
    <col min="4097" max="4097" width="9.41796875" bestFit="1" customWidth="1"/>
    <col min="4098" max="4098" width="10" customWidth="1"/>
    <col min="4099" max="4101" width="10" bestFit="1" customWidth="1"/>
    <col min="4350" max="4350" width="47.15625" customWidth="1"/>
    <col min="4351" max="4352" width="9" bestFit="1" customWidth="1"/>
    <col min="4353" max="4353" width="9.41796875" bestFit="1" customWidth="1"/>
    <col min="4354" max="4354" width="10" customWidth="1"/>
    <col min="4355" max="4357" width="10" bestFit="1" customWidth="1"/>
    <col min="4606" max="4606" width="47.15625" customWidth="1"/>
    <col min="4607" max="4608" width="9" bestFit="1" customWidth="1"/>
    <col min="4609" max="4609" width="9.41796875" bestFit="1" customWidth="1"/>
    <col min="4610" max="4610" width="10" customWidth="1"/>
    <col min="4611" max="4613" width="10" bestFit="1" customWidth="1"/>
    <col min="4862" max="4862" width="47.15625" customWidth="1"/>
    <col min="4863" max="4864" width="9" bestFit="1" customWidth="1"/>
    <col min="4865" max="4865" width="9.41796875" bestFit="1" customWidth="1"/>
    <col min="4866" max="4866" width="10" customWidth="1"/>
    <col min="4867" max="4869" width="10" bestFit="1" customWidth="1"/>
    <col min="5118" max="5118" width="47.15625" customWidth="1"/>
    <col min="5119" max="5120" width="9" bestFit="1" customWidth="1"/>
    <col min="5121" max="5121" width="9.41796875" bestFit="1" customWidth="1"/>
    <col min="5122" max="5122" width="10" customWidth="1"/>
    <col min="5123" max="5125" width="10" bestFit="1" customWidth="1"/>
    <col min="5374" max="5374" width="47.15625" customWidth="1"/>
    <col min="5375" max="5376" width="9" bestFit="1" customWidth="1"/>
    <col min="5377" max="5377" width="9.41796875" bestFit="1" customWidth="1"/>
    <col min="5378" max="5378" width="10" customWidth="1"/>
    <col min="5379" max="5381" width="10" bestFit="1" customWidth="1"/>
    <col min="5630" max="5630" width="47.15625" customWidth="1"/>
    <col min="5631" max="5632" width="9" bestFit="1" customWidth="1"/>
    <col min="5633" max="5633" width="9.41796875" bestFit="1" customWidth="1"/>
    <col min="5634" max="5634" width="10" customWidth="1"/>
    <col min="5635" max="5637" width="10" bestFit="1" customWidth="1"/>
    <col min="5886" max="5886" width="47.15625" customWidth="1"/>
    <col min="5887" max="5888" width="9" bestFit="1" customWidth="1"/>
    <col min="5889" max="5889" width="9.41796875" bestFit="1" customWidth="1"/>
    <col min="5890" max="5890" width="10" customWidth="1"/>
    <col min="5891" max="5893" width="10" bestFit="1" customWidth="1"/>
    <col min="6142" max="6142" width="47.15625" customWidth="1"/>
    <col min="6143" max="6144" width="9" bestFit="1" customWidth="1"/>
    <col min="6145" max="6145" width="9.41796875" bestFit="1" customWidth="1"/>
    <col min="6146" max="6146" width="10" customWidth="1"/>
    <col min="6147" max="6149" width="10" bestFit="1" customWidth="1"/>
    <col min="6398" max="6398" width="47.15625" customWidth="1"/>
    <col min="6399" max="6400" width="9" bestFit="1" customWidth="1"/>
    <col min="6401" max="6401" width="9.41796875" bestFit="1" customWidth="1"/>
    <col min="6402" max="6402" width="10" customWidth="1"/>
    <col min="6403" max="6405" width="10" bestFit="1" customWidth="1"/>
    <col min="6654" max="6654" width="47.15625" customWidth="1"/>
    <col min="6655" max="6656" width="9" bestFit="1" customWidth="1"/>
    <col min="6657" max="6657" width="9.41796875" bestFit="1" customWidth="1"/>
    <col min="6658" max="6658" width="10" customWidth="1"/>
    <col min="6659" max="6661" width="10" bestFit="1" customWidth="1"/>
    <col min="6910" max="6910" width="47.15625" customWidth="1"/>
    <col min="6911" max="6912" width="9" bestFit="1" customWidth="1"/>
    <col min="6913" max="6913" width="9.41796875" bestFit="1" customWidth="1"/>
    <col min="6914" max="6914" width="10" customWidth="1"/>
    <col min="6915" max="6917" width="10" bestFit="1" customWidth="1"/>
    <col min="7166" max="7166" width="47.15625" customWidth="1"/>
    <col min="7167" max="7168" width="9" bestFit="1" customWidth="1"/>
    <col min="7169" max="7169" width="9.41796875" bestFit="1" customWidth="1"/>
    <col min="7170" max="7170" width="10" customWidth="1"/>
    <col min="7171" max="7173" width="10" bestFit="1" customWidth="1"/>
    <col min="7422" max="7422" width="47.15625" customWidth="1"/>
    <col min="7423" max="7424" width="9" bestFit="1" customWidth="1"/>
    <col min="7425" max="7425" width="9.41796875" bestFit="1" customWidth="1"/>
    <col min="7426" max="7426" width="10" customWidth="1"/>
    <col min="7427" max="7429" width="10" bestFit="1" customWidth="1"/>
    <col min="7678" max="7678" width="47.15625" customWidth="1"/>
    <col min="7679" max="7680" width="9" bestFit="1" customWidth="1"/>
    <col min="7681" max="7681" width="9.41796875" bestFit="1" customWidth="1"/>
    <col min="7682" max="7682" width="10" customWidth="1"/>
    <col min="7683" max="7685" width="10" bestFit="1" customWidth="1"/>
    <col min="7934" max="7934" width="47.15625" customWidth="1"/>
    <col min="7935" max="7936" width="9" bestFit="1" customWidth="1"/>
    <col min="7937" max="7937" width="9.41796875" bestFit="1" customWidth="1"/>
    <col min="7938" max="7938" width="10" customWidth="1"/>
    <col min="7939" max="7941" width="10" bestFit="1" customWidth="1"/>
    <col min="8190" max="8190" width="47.15625" customWidth="1"/>
    <col min="8191" max="8192" width="9" bestFit="1" customWidth="1"/>
    <col min="8193" max="8193" width="9.41796875" bestFit="1" customWidth="1"/>
    <col min="8194" max="8194" width="10" customWidth="1"/>
    <col min="8195" max="8197" width="10" bestFit="1" customWidth="1"/>
    <col min="8446" max="8446" width="47.15625" customWidth="1"/>
    <col min="8447" max="8448" width="9" bestFit="1" customWidth="1"/>
    <col min="8449" max="8449" width="9.41796875" bestFit="1" customWidth="1"/>
    <col min="8450" max="8450" width="10" customWidth="1"/>
    <col min="8451" max="8453" width="10" bestFit="1" customWidth="1"/>
    <col min="8702" max="8702" width="47.15625" customWidth="1"/>
    <col min="8703" max="8704" width="9" bestFit="1" customWidth="1"/>
    <col min="8705" max="8705" width="9.41796875" bestFit="1" customWidth="1"/>
    <col min="8706" max="8706" width="10" customWidth="1"/>
    <col min="8707" max="8709" width="10" bestFit="1" customWidth="1"/>
    <col min="8958" max="8958" width="47.15625" customWidth="1"/>
    <col min="8959" max="8960" width="9" bestFit="1" customWidth="1"/>
    <col min="8961" max="8961" width="9.41796875" bestFit="1" customWidth="1"/>
    <col min="8962" max="8962" width="10" customWidth="1"/>
    <col min="8963" max="8965" width="10" bestFit="1" customWidth="1"/>
    <col min="9214" max="9214" width="47.15625" customWidth="1"/>
    <col min="9215" max="9216" width="9" bestFit="1" customWidth="1"/>
    <col min="9217" max="9217" width="9.41796875" bestFit="1" customWidth="1"/>
    <col min="9218" max="9218" width="10" customWidth="1"/>
    <col min="9219" max="9221" width="10" bestFit="1" customWidth="1"/>
    <col min="9470" max="9470" width="47.15625" customWidth="1"/>
    <col min="9471" max="9472" width="9" bestFit="1" customWidth="1"/>
    <col min="9473" max="9473" width="9.41796875" bestFit="1" customWidth="1"/>
    <col min="9474" max="9474" width="10" customWidth="1"/>
    <col min="9475" max="9477" width="10" bestFit="1" customWidth="1"/>
    <col min="9726" max="9726" width="47.15625" customWidth="1"/>
    <col min="9727" max="9728" width="9" bestFit="1" customWidth="1"/>
    <col min="9729" max="9729" width="9.41796875" bestFit="1" customWidth="1"/>
    <col min="9730" max="9730" width="10" customWidth="1"/>
    <col min="9731" max="9733" width="10" bestFit="1" customWidth="1"/>
    <col min="9982" max="9982" width="47.15625" customWidth="1"/>
    <col min="9983" max="9984" width="9" bestFit="1" customWidth="1"/>
    <col min="9985" max="9985" width="9.41796875" bestFit="1" customWidth="1"/>
    <col min="9986" max="9986" width="10" customWidth="1"/>
    <col min="9987" max="9989" width="10" bestFit="1" customWidth="1"/>
    <col min="10238" max="10238" width="47.15625" customWidth="1"/>
    <col min="10239" max="10240" width="9" bestFit="1" customWidth="1"/>
    <col min="10241" max="10241" width="9.41796875" bestFit="1" customWidth="1"/>
    <col min="10242" max="10242" width="10" customWidth="1"/>
    <col min="10243" max="10245" width="10" bestFit="1" customWidth="1"/>
    <col min="10494" max="10494" width="47.15625" customWidth="1"/>
    <col min="10495" max="10496" width="9" bestFit="1" customWidth="1"/>
    <col min="10497" max="10497" width="9.41796875" bestFit="1" customWidth="1"/>
    <col min="10498" max="10498" width="10" customWidth="1"/>
    <col min="10499" max="10501" width="10" bestFit="1" customWidth="1"/>
    <col min="10750" max="10750" width="47.15625" customWidth="1"/>
    <col min="10751" max="10752" width="9" bestFit="1" customWidth="1"/>
    <col min="10753" max="10753" width="9.41796875" bestFit="1" customWidth="1"/>
    <col min="10754" max="10754" width="10" customWidth="1"/>
    <col min="10755" max="10757" width="10" bestFit="1" customWidth="1"/>
    <col min="11006" max="11006" width="47.15625" customWidth="1"/>
    <col min="11007" max="11008" width="9" bestFit="1" customWidth="1"/>
    <col min="11009" max="11009" width="9.41796875" bestFit="1" customWidth="1"/>
    <col min="11010" max="11010" width="10" customWidth="1"/>
    <col min="11011" max="11013" width="10" bestFit="1" customWidth="1"/>
    <col min="11262" max="11262" width="47.15625" customWidth="1"/>
    <col min="11263" max="11264" width="9" bestFit="1" customWidth="1"/>
    <col min="11265" max="11265" width="9.41796875" bestFit="1" customWidth="1"/>
    <col min="11266" max="11266" width="10" customWidth="1"/>
    <col min="11267" max="11269" width="10" bestFit="1" customWidth="1"/>
    <col min="11518" max="11518" width="47.15625" customWidth="1"/>
    <col min="11519" max="11520" width="9" bestFit="1" customWidth="1"/>
    <col min="11521" max="11521" width="9.41796875" bestFit="1" customWidth="1"/>
    <col min="11522" max="11522" width="10" customWidth="1"/>
    <col min="11523" max="11525" width="10" bestFit="1" customWidth="1"/>
    <col min="11774" max="11774" width="47.15625" customWidth="1"/>
    <col min="11775" max="11776" width="9" bestFit="1" customWidth="1"/>
    <col min="11777" max="11777" width="9.41796875" bestFit="1" customWidth="1"/>
    <col min="11778" max="11778" width="10" customWidth="1"/>
    <col min="11779" max="11781" width="10" bestFit="1" customWidth="1"/>
    <col min="12030" max="12030" width="47.15625" customWidth="1"/>
    <col min="12031" max="12032" width="9" bestFit="1" customWidth="1"/>
    <col min="12033" max="12033" width="9.41796875" bestFit="1" customWidth="1"/>
    <col min="12034" max="12034" width="10" customWidth="1"/>
    <col min="12035" max="12037" width="10" bestFit="1" customWidth="1"/>
    <col min="12286" max="12286" width="47.15625" customWidth="1"/>
    <col min="12287" max="12288" width="9" bestFit="1" customWidth="1"/>
    <col min="12289" max="12289" width="9.41796875" bestFit="1" customWidth="1"/>
    <col min="12290" max="12290" width="10" customWidth="1"/>
    <col min="12291" max="12293" width="10" bestFit="1" customWidth="1"/>
    <col min="12542" max="12542" width="47.15625" customWidth="1"/>
    <col min="12543" max="12544" width="9" bestFit="1" customWidth="1"/>
    <col min="12545" max="12545" width="9.41796875" bestFit="1" customWidth="1"/>
    <col min="12546" max="12546" width="10" customWidth="1"/>
    <col min="12547" max="12549" width="10" bestFit="1" customWidth="1"/>
    <col min="12798" max="12798" width="47.15625" customWidth="1"/>
    <col min="12799" max="12800" width="9" bestFit="1" customWidth="1"/>
    <col min="12801" max="12801" width="9.41796875" bestFit="1" customWidth="1"/>
    <col min="12802" max="12802" width="10" customWidth="1"/>
    <col min="12803" max="12805" width="10" bestFit="1" customWidth="1"/>
    <col min="13054" max="13054" width="47.15625" customWidth="1"/>
    <col min="13055" max="13056" width="9" bestFit="1" customWidth="1"/>
    <col min="13057" max="13057" width="9.41796875" bestFit="1" customWidth="1"/>
    <col min="13058" max="13058" width="10" customWidth="1"/>
    <col min="13059" max="13061" width="10" bestFit="1" customWidth="1"/>
    <col min="13310" max="13310" width="47.15625" customWidth="1"/>
    <col min="13311" max="13312" width="9" bestFit="1" customWidth="1"/>
    <col min="13313" max="13313" width="9.41796875" bestFit="1" customWidth="1"/>
    <col min="13314" max="13314" width="10" customWidth="1"/>
    <col min="13315" max="13317" width="10" bestFit="1" customWidth="1"/>
    <col min="13566" max="13566" width="47.15625" customWidth="1"/>
    <col min="13567" max="13568" width="9" bestFit="1" customWidth="1"/>
    <col min="13569" max="13569" width="9.41796875" bestFit="1" customWidth="1"/>
    <col min="13570" max="13570" width="10" customWidth="1"/>
    <col min="13571" max="13573" width="10" bestFit="1" customWidth="1"/>
    <col min="13822" max="13822" width="47.15625" customWidth="1"/>
    <col min="13823" max="13824" width="9" bestFit="1" customWidth="1"/>
    <col min="13825" max="13825" width="9.41796875" bestFit="1" customWidth="1"/>
    <col min="13826" max="13826" width="10" customWidth="1"/>
    <col min="13827" max="13829" width="10" bestFit="1" customWidth="1"/>
    <col min="14078" max="14078" width="47.15625" customWidth="1"/>
    <col min="14079" max="14080" width="9" bestFit="1" customWidth="1"/>
    <col min="14081" max="14081" width="9.41796875" bestFit="1" customWidth="1"/>
    <col min="14082" max="14082" width="10" customWidth="1"/>
    <col min="14083" max="14085" width="10" bestFit="1" customWidth="1"/>
    <col min="14334" max="14334" width="47.15625" customWidth="1"/>
    <col min="14335" max="14336" width="9" bestFit="1" customWidth="1"/>
    <col min="14337" max="14337" width="9.41796875" bestFit="1" customWidth="1"/>
    <col min="14338" max="14338" width="10" customWidth="1"/>
    <col min="14339" max="14341" width="10" bestFit="1" customWidth="1"/>
    <col min="14590" max="14590" width="47.15625" customWidth="1"/>
    <col min="14591" max="14592" width="9" bestFit="1" customWidth="1"/>
    <col min="14593" max="14593" width="9.41796875" bestFit="1" customWidth="1"/>
    <col min="14594" max="14594" width="10" customWidth="1"/>
    <col min="14595" max="14597" width="10" bestFit="1" customWidth="1"/>
    <col min="14846" max="14846" width="47.15625" customWidth="1"/>
    <col min="14847" max="14848" width="9" bestFit="1" customWidth="1"/>
    <col min="14849" max="14849" width="9.41796875" bestFit="1" customWidth="1"/>
    <col min="14850" max="14850" width="10" customWidth="1"/>
    <col min="14851" max="14853" width="10" bestFit="1" customWidth="1"/>
    <col min="15102" max="15102" width="47.15625" customWidth="1"/>
    <col min="15103" max="15104" width="9" bestFit="1" customWidth="1"/>
    <col min="15105" max="15105" width="9.41796875" bestFit="1" customWidth="1"/>
    <col min="15106" max="15106" width="10" customWidth="1"/>
    <col min="15107" max="15109" width="10" bestFit="1" customWidth="1"/>
    <col min="15358" max="15358" width="47.15625" customWidth="1"/>
    <col min="15359" max="15360" width="9" bestFit="1" customWidth="1"/>
    <col min="15361" max="15361" width="9.41796875" bestFit="1" customWidth="1"/>
    <col min="15362" max="15362" width="10" customWidth="1"/>
    <col min="15363" max="15365" width="10" bestFit="1" customWidth="1"/>
    <col min="15614" max="15614" width="47.15625" customWidth="1"/>
    <col min="15615" max="15616" width="9" bestFit="1" customWidth="1"/>
    <col min="15617" max="15617" width="9.41796875" bestFit="1" customWidth="1"/>
    <col min="15618" max="15618" width="10" customWidth="1"/>
    <col min="15619" max="15621" width="10" bestFit="1" customWidth="1"/>
    <col min="15870" max="15870" width="47.15625" customWidth="1"/>
    <col min="15871" max="15872" width="9" bestFit="1" customWidth="1"/>
    <col min="15873" max="15873" width="9.41796875" bestFit="1" customWidth="1"/>
    <col min="15874" max="15874" width="10" customWidth="1"/>
    <col min="15875" max="15877" width="10" bestFit="1" customWidth="1"/>
    <col min="16126" max="16126" width="47.15625" customWidth="1"/>
    <col min="16127" max="16128" width="9" bestFit="1" customWidth="1"/>
    <col min="16129" max="16129" width="9.41796875" bestFit="1" customWidth="1"/>
    <col min="16130" max="16130" width="10" customWidth="1"/>
    <col min="16131" max="16133" width="10" bestFit="1" customWidth="1"/>
  </cols>
  <sheetData>
    <row r="1" spans="1:15" ht="20.399999999999999" x14ac:dyDescent="0.75">
      <c r="A1" s="8" t="s">
        <v>26</v>
      </c>
      <c r="B1" s="13"/>
      <c r="C1" s="13"/>
      <c r="D1" s="13"/>
      <c r="E1" s="13"/>
      <c r="F1" s="13"/>
      <c r="G1" s="13"/>
      <c r="H1" s="13"/>
    </row>
    <row r="2" spans="1:15" x14ac:dyDescent="0.55000000000000004">
      <c r="A2"/>
      <c r="G2" s="2"/>
      <c r="H2" s="2"/>
    </row>
    <row r="3" spans="1:15" ht="15.6" x14ac:dyDescent="0.6">
      <c r="A3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9" t="s">
        <v>25</v>
      </c>
    </row>
    <row r="4" spans="1:15" s="5" customFormat="1" x14ac:dyDescent="0.55000000000000004">
      <c r="A4" s="5" t="s">
        <v>13</v>
      </c>
      <c r="B4" s="11">
        <f t="shared" ref="B4:O4" si="0">B5+B6</f>
        <v>11866</v>
      </c>
      <c r="C4" s="11">
        <f t="shared" si="0"/>
        <v>12124</v>
      </c>
      <c r="D4" s="11">
        <f t="shared" si="0"/>
        <v>12366</v>
      </c>
      <c r="E4" s="11">
        <f t="shared" si="0"/>
        <v>12700</v>
      </c>
      <c r="F4" s="11">
        <f t="shared" si="0"/>
        <v>12949</v>
      </c>
      <c r="G4" s="11">
        <f t="shared" si="0"/>
        <v>12847</v>
      </c>
      <c r="H4" s="11">
        <f t="shared" si="0"/>
        <v>12660</v>
      </c>
      <c r="I4" s="19">
        <f t="shared" si="0"/>
        <v>12714</v>
      </c>
      <c r="J4" s="19">
        <f t="shared" si="0"/>
        <v>12595</v>
      </c>
      <c r="K4" s="19">
        <f t="shared" si="0"/>
        <v>12871</v>
      </c>
      <c r="L4" s="19">
        <f t="shared" si="0"/>
        <v>12269</v>
      </c>
      <c r="M4" s="19">
        <f t="shared" si="0"/>
        <v>12221</v>
      </c>
      <c r="N4" s="19">
        <f t="shared" si="0"/>
        <v>12234</v>
      </c>
      <c r="O4" s="19">
        <f t="shared" si="0"/>
        <v>12138</v>
      </c>
    </row>
    <row r="5" spans="1:15" x14ac:dyDescent="0.55000000000000004">
      <c r="A5" t="s">
        <v>14</v>
      </c>
      <c r="B5" s="14">
        <f>9467+1089</f>
        <v>10556</v>
      </c>
      <c r="C5" s="14">
        <f>9497+1113</f>
        <v>10610</v>
      </c>
      <c r="D5" s="14">
        <f>9558+1081</f>
        <v>10639</v>
      </c>
      <c r="E5" s="14">
        <f>9653+1083</f>
        <v>10736</v>
      </c>
      <c r="F5" s="14">
        <v>10863</v>
      </c>
      <c r="G5" s="14">
        <v>10765</v>
      </c>
      <c r="H5" s="14">
        <v>10708</v>
      </c>
      <c r="I5" s="14">
        <v>10864</v>
      </c>
      <c r="J5" s="12">
        <v>10789</v>
      </c>
      <c r="K5" s="12">
        <v>10973</v>
      </c>
      <c r="L5" s="12">
        <v>10738</v>
      </c>
      <c r="M5" s="18">
        <v>10462</v>
      </c>
      <c r="N5" s="18">
        <v>10303</v>
      </c>
      <c r="O5" s="18">
        <v>10271</v>
      </c>
    </row>
    <row r="6" spans="1:15" x14ac:dyDescent="0.55000000000000004">
      <c r="A6" t="s">
        <v>15</v>
      </c>
      <c r="B6" s="14">
        <f>1141+169</f>
        <v>1310</v>
      </c>
      <c r="C6" s="14">
        <f>1277+237</f>
        <v>1514</v>
      </c>
      <c r="D6" s="14">
        <f>1414+313</f>
        <v>1727</v>
      </c>
      <c r="E6" s="14">
        <f>1594+370</f>
        <v>1964</v>
      </c>
      <c r="F6" s="14">
        <v>2086</v>
      </c>
      <c r="G6" s="14">
        <v>2082</v>
      </c>
      <c r="H6" s="14">
        <v>1952</v>
      </c>
      <c r="I6" s="14">
        <v>1850</v>
      </c>
      <c r="J6" s="12">
        <v>1806</v>
      </c>
      <c r="K6" s="12">
        <v>1898</v>
      </c>
      <c r="L6" s="12">
        <v>1531</v>
      </c>
      <c r="M6" s="18">
        <v>1759</v>
      </c>
      <c r="N6" s="18">
        <v>1931</v>
      </c>
      <c r="O6" s="18">
        <v>1867</v>
      </c>
    </row>
    <row r="7" spans="1:15" x14ac:dyDescent="0.55000000000000004">
      <c r="A7" t="s">
        <v>16</v>
      </c>
      <c r="B7" s="15">
        <v>10798</v>
      </c>
      <c r="C7" s="15">
        <v>10877</v>
      </c>
      <c r="D7" s="15">
        <v>10884</v>
      </c>
      <c r="E7" s="15">
        <v>10930</v>
      </c>
      <c r="F7" s="15">
        <v>11104</v>
      </c>
      <c r="G7" s="15">
        <v>10952</v>
      </c>
      <c r="H7" s="15">
        <v>10856</v>
      </c>
      <c r="I7" s="15">
        <v>11095</v>
      </c>
      <c r="J7" s="12">
        <v>11086</v>
      </c>
      <c r="K7" s="12">
        <v>11409</v>
      </c>
      <c r="L7" s="12">
        <v>11320</v>
      </c>
      <c r="M7" s="18">
        <v>11215</v>
      </c>
      <c r="N7" s="18">
        <v>11181</v>
      </c>
      <c r="O7" s="18">
        <v>11036</v>
      </c>
    </row>
    <row r="8" spans="1:15" x14ac:dyDescent="0.55000000000000004">
      <c r="A8" t="s">
        <v>17</v>
      </c>
      <c r="B8" s="15">
        <v>698</v>
      </c>
      <c r="C8" s="15">
        <v>959</v>
      </c>
      <c r="D8" s="15">
        <v>1190</v>
      </c>
      <c r="E8" s="15">
        <v>1459</v>
      </c>
      <c r="F8" s="15">
        <v>1546</v>
      </c>
      <c r="G8" s="15">
        <v>1528</v>
      </c>
      <c r="H8" s="15">
        <v>1444</v>
      </c>
      <c r="I8" s="15">
        <v>1305</v>
      </c>
      <c r="J8" s="12">
        <v>1241</v>
      </c>
      <c r="K8" s="12">
        <v>1272</v>
      </c>
      <c r="L8" s="6">
        <v>741</v>
      </c>
      <c r="M8" s="2">
        <v>779</v>
      </c>
      <c r="N8" s="2">
        <v>839</v>
      </c>
      <c r="O8" s="2">
        <v>835</v>
      </c>
    </row>
    <row r="9" spans="1:15" x14ac:dyDescent="0.55000000000000004">
      <c r="A9" t="s">
        <v>18</v>
      </c>
      <c r="B9" s="15">
        <v>370</v>
      </c>
      <c r="C9" s="15">
        <v>288</v>
      </c>
      <c r="D9" s="15">
        <v>292</v>
      </c>
      <c r="E9" s="15">
        <v>311</v>
      </c>
      <c r="F9" s="15">
        <v>299</v>
      </c>
      <c r="G9" s="15">
        <v>367</v>
      </c>
      <c r="H9" s="15">
        <v>360</v>
      </c>
      <c r="I9" s="15">
        <v>314</v>
      </c>
      <c r="J9" s="6">
        <v>268</v>
      </c>
      <c r="K9" s="6">
        <v>190</v>
      </c>
      <c r="L9" s="6">
        <v>208</v>
      </c>
      <c r="M9" s="2">
        <v>227</v>
      </c>
      <c r="N9" s="2">
        <v>214</v>
      </c>
      <c r="O9" s="2">
        <v>267</v>
      </c>
    </row>
    <row r="10" spans="1:15" x14ac:dyDescent="0.55000000000000004">
      <c r="A10"/>
      <c r="B10" s="15"/>
      <c r="C10" s="15"/>
      <c r="D10" s="15"/>
      <c r="E10" s="15"/>
      <c r="F10" s="15"/>
      <c r="G10" s="15"/>
      <c r="H10" s="15"/>
      <c r="I10" s="15"/>
      <c r="J10" s="6"/>
      <c r="K10" s="6"/>
      <c r="L10" s="6"/>
    </row>
    <row r="11" spans="1:15" s="5" customFormat="1" x14ac:dyDescent="0.55000000000000004">
      <c r="A11" s="5" t="s">
        <v>19</v>
      </c>
      <c r="B11" s="11">
        <f t="shared" ref="B11:O11" si="1">B12+B13</f>
        <v>3875</v>
      </c>
      <c r="C11" s="11">
        <f t="shared" si="1"/>
        <v>3750</v>
      </c>
      <c r="D11" s="11">
        <f t="shared" si="1"/>
        <v>3911</v>
      </c>
      <c r="E11" s="11">
        <f t="shared" si="1"/>
        <v>4056</v>
      </c>
      <c r="F11" s="11">
        <f t="shared" si="1"/>
        <v>4081</v>
      </c>
      <c r="G11" s="11">
        <f t="shared" si="1"/>
        <v>4000</v>
      </c>
      <c r="H11" s="11">
        <f t="shared" si="1"/>
        <v>3755</v>
      </c>
      <c r="I11" s="19">
        <f t="shared" si="1"/>
        <v>3450</v>
      </c>
      <c r="J11" s="19">
        <f t="shared" si="1"/>
        <v>3394</v>
      </c>
      <c r="K11" s="19">
        <f t="shared" si="1"/>
        <v>3388</v>
      </c>
      <c r="L11" s="19">
        <f t="shared" si="1"/>
        <v>3368</v>
      </c>
      <c r="M11" s="19">
        <f t="shared" si="1"/>
        <v>3365</v>
      </c>
      <c r="N11" s="19">
        <f t="shared" si="1"/>
        <v>3437</v>
      </c>
      <c r="O11" s="19">
        <f t="shared" si="1"/>
        <v>3437</v>
      </c>
    </row>
    <row r="12" spans="1:15" x14ac:dyDescent="0.55000000000000004">
      <c r="A12" t="s">
        <v>14</v>
      </c>
      <c r="B12" s="16">
        <f>2152+566</f>
        <v>2718</v>
      </c>
      <c r="C12" s="16">
        <f>2097+526</f>
        <v>2623</v>
      </c>
      <c r="D12" s="16">
        <f>2013+654</f>
        <v>2667</v>
      </c>
      <c r="E12" s="16">
        <f>1941+758</f>
        <v>2699</v>
      </c>
      <c r="F12" s="16">
        <v>2638</v>
      </c>
      <c r="G12" s="16">
        <v>2544</v>
      </c>
      <c r="H12" s="16">
        <v>2409</v>
      </c>
      <c r="I12" s="16">
        <v>2223</v>
      </c>
      <c r="J12" s="12">
        <v>2220</v>
      </c>
      <c r="K12" s="12">
        <v>2301</v>
      </c>
      <c r="L12" s="12">
        <v>2135</v>
      </c>
      <c r="M12" s="18">
        <v>1908</v>
      </c>
      <c r="N12" s="18">
        <v>1907</v>
      </c>
      <c r="O12" s="18">
        <v>1950</v>
      </c>
    </row>
    <row r="13" spans="1:15" x14ac:dyDescent="0.55000000000000004">
      <c r="A13" t="s">
        <v>15</v>
      </c>
      <c r="B13" s="16">
        <f>534+623</f>
        <v>1157</v>
      </c>
      <c r="C13" s="16">
        <f>555+572</f>
        <v>1127</v>
      </c>
      <c r="D13" s="16">
        <f>656+588</f>
        <v>1244</v>
      </c>
      <c r="E13" s="16">
        <f>749+608</f>
        <v>1357</v>
      </c>
      <c r="F13" s="16">
        <v>1443</v>
      </c>
      <c r="G13" s="16">
        <v>1456</v>
      </c>
      <c r="H13" s="16">
        <v>1346</v>
      </c>
      <c r="I13" s="16">
        <v>1227</v>
      </c>
      <c r="J13" s="12">
        <v>1174</v>
      </c>
      <c r="K13" s="12">
        <v>1087</v>
      </c>
      <c r="L13" s="12">
        <v>1233</v>
      </c>
      <c r="M13" s="18">
        <v>1457</v>
      </c>
      <c r="N13" s="18">
        <v>1530</v>
      </c>
      <c r="O13" s="18">
        <v>1487</v>
      </c>
    </row>
    <row r="14" spans="1:15" x14ac:dyDescent="0.55000000000000004">
      <c r="A14" t="s">
        <v>16</v>
      </c>
      <c r="B14" s="15">
        <v>3372</v>
      </c>
      <c r="C14" s="15">
        <v>3298</v>
      </c>
      <c r="D14" s="15">
        <v>3330</v>
      </c>
      <c r="E14" s="15">
        <v>3387</v>
      </c>
      <c r="F14" s="15">
        <v>3368</v>
      </c>
      <c r="G14" s="15">
        <v>3268</v>
      </c>
      <c r="H14" s="15">
        <v>3108</v>
      </c>
      <c r="I14" s="15">
        <v>2896</v>
      </c>
      <c r="J14" s="12">
        <v>2885</v>
      </c>
      <c r="K14" s="12">
        <v>2953</v>
      </c>
      <c r="L14" s="12">
        <v>2860</v>
      </c>
      <c r="M14" s="18">
        <v>2548</v>
      </c>
      <c r="N14" s="18">
        <v>2527</v>
      </c>
      <c r="O14" s="2">
        <v>2620</v>
      </c>
    </row>
    <row r="15" spans="1:15" x14ac:dyDescent="0.55000000000000004">
      <c r="A15" t="s">
        <v>17</v>
      </c>
      <c r="B15" s="15">
        <v>267</v>
      </c>
      <c r="C15" s="15">
        <v>268</v>
      </c>
      <c r="D15" s="15">
        <v>391</v>
      </c>
      <c r="E15" s="15">
        <v>485</v>
      </c>
      <c r="F15" s="15">
        <v>536</v>
      </c>
      <c r="G15" s="15">
        <v>595</v>
      </c>
      <c r="H15" s="15">
        <v>546</v>
      </c>
      <c r="I15" s="15">
        <v>471</v>
      </c>
      <c r="J15" s="6">
        <v>454</v>
      </c>
      <c r="K15" s="6">
        <v>406</v>
      </c>
      <c r="L15" s="6">
        <v>490</v>
      </c>
      <c r="M15" s="2">
        <v>800</v>
      </c>
      <c r="N15" s="2">
        <v>901</v>
      </c>
      <c r="O15" s="2">
        <v>802</v>
      </c>
    </row>
    <row r="16" spans="1:15" x14ac:dyDescent="0.55000000000000004">
      <c r="A16" t="s">
        <v>18</v>
      </c>
      <c r="B16" s="15">
        <v>236</v>
      </c>
      <c r="C16" s="15">
        <v>184</v>
      </c>
      <c r="D16" s="15">
        <v>190</v>
      </c>
      <c r="E16" s="15">
        <v>184</v>
      </c>
      <c r="F16" s="15">
        <v>177</v>
      </c>
      <c r="G16" s="15">
        <v>137</v>
      </c>
      <c r="H16" s="15">
        <v>101</v>
      </c>
      <c r="I16" s="15">
        <v>83</v>
      </c>
      <c r="J16" s="6">
        <v>55</v>
      </c>
      <c r="K16" s="6">
        <v>29</v>
      </c>
      <c r="L16" s="6">
        <v>18</v>
      </c>
      <c r="M16" s="2">
        <v>17</v>
      </c>
      <c r="N16" s="2">
        <v>9</v>
      </c>
      <c r="O16" s="2">
        <v>15</v>
      </c>
    </row>
    <row r="17" spans="1:15" x14ac:dyDescent="0.55000000000000004">
      <c r="B17" s="6"/>
      <c r="C17" s="6"/>
      <c r="D17" s="6"/>
      <c r="E17" s="6"/>
      <c r="F17" s="6"/>
      <c r="I17" s="6"/>
      <c r="J17" s="6"/>
      <c r="K17" s="6"/>
      <c r="L17" s="6"/>
    </row>
    <row r="18" spans="1:15" x14ac:dyDescent="0.55000000000000004">
      <c r="A18" s="5" t="s">
        <v>20</v>
      </c>
      <c r="B18" s="11">
        <f t="shared" ref="B18:O18" si="2">SUM(B19:B20)</f>
        <v>15741</v>
      </c>
      <c r="C18" s="11">
        <f t="shared" si="2"/>
        <v>15874</v>
      </c>
      <c r="D18" s="11">
        <f t="shared" si="2"/>
        <v>16277</v>
      </c>
      <c r="E18" s="11">
        <f t="shared" si="2"/>
        <v>16756</v>
      </c>
      <c r="F18" s="11">
        <f t="shared" si="2"/>
        <v>17030</v>
      </c>
      <c r="G18" s="11">
        <f t="shared" si="2"/>
        <v>16847</v>
      </c>
      <c r="H18" s="11">
        <f t="shared" si="2"/>
        <v>16415</v>
      </c>
      <c r="I18" s="11">
        <f t="shared" si="2"/>
        <v>16164</v>
      </c>
      <c r="J18" s="11">
        <f t="shared" si="2"/>
        <v>15989</v>
      </c>
      <c r="K18" s="11">
        <f t="shared" si="2"/>
        <v>16259</v>
      </c>
      <c r="L18" s="11">
        <f t="shared" si="2"/>
        <v>15637</v>
      </c>
      <c r="M18" s="11">
        <f t="shared" si="2"/>
        <v>15586</v>
      </c>
      <c r="N18" s="11">
        <f t="shared" si="2"/>
        <v>15671</v>
      </c>
      <c r="O18" s="11">
        <f t="shared" si="2"/>
        <v>15575</v>
      </c>
    </row>
    <row r="19" spans="1:15" s="3" customFormat="1" x14ac:dyDescent="0.55000000000000004">
      <c r="A19" t="s">
        <v>14</v>
      </c>
      <c r="B19" s="14">
        <f t="shared" ref="B19:D19" si="3">B5+B12</f>
        <v>13274</v>
      </c>
      <c r="C19" s="14">
        <f t="shared" si="3"/>
        <v>13233</v>
      </c>
      <c r="D19" s="14">
        <f t="shared" si="3"/>
        <v>13306</v>
      </c>
      <c r="E19" s="14">
        <f t="shared" ref="E19:H19" si="4">E5+E12</f>
        <v>13435</v>
      </c>
      <c r="F19" s="14">
        <f t="shared" si="4"/>
        <v>13501</v>
      </c>
      <c r="G19" s="14">
        <f t="shared" si="4"/>
        <v>13309</v>
      </c>
      <c r="H19" s="14">
        <f t="shared" si="4"/>
        <v>13117</v>
      </c>
      <c r="I19" s="14">
        <f t="shared" ref="I19:J21" si="5">I5+I12</f>
        <v>13087</v>
      </c>
      <c r="J19" s="14">
        <f t="shared" si="5"/>
        <v>13009</v>
      </c>
      <c r="K19" s="14">
        <f>K5+K12</f>
        <v>13274</v>
      </c>
      <c r="L19" s="14">
        <f>L5+L12</f>
        <v>12873</v>
      </c>
      <c r="M19" s="12">
        <f t="shared" ref="M19:O19" si="6">M5+M12</f>
        <v>12370</v>
      </c>
      <c r="N19" s="12">
        <f t="shared" si="6"/>
        <v>12210</v>
      </c>
      <c r="O19" s="12">
        <f t="shared" si="6"/>
        <v>12221</v>
      </c>
    </row>
    <row r="20" spans="1:15" s="3" customFormat="1" x14ac:dyDescent="0.55000000000000004">
      <c r="A20" t="s">
        <v>15</v>
      </c>
      <c r="B20" s="14">
        <f t="shared" ref="B20:H20" si="7">B6+B13</f>
        <v>2467</v>
      </c>
      <c r="C20" s="14">
        <f t="shared" si="7"/>
        <v>2641</v>
      </c>
      <c r="D20" s="14">
        <f t="shared" si="7"/>
        <v>2971</v>
      </c>
      <c r="E20" s="14">
        <f t="shared" si="7"/>
        <v>3321</v>
      </c>
      <c r="F20" s="14">
        <f t="shared" si="7"/>
        <v>3529</v>
      </c>
      <c r="G20" s="14">
        <f t="shared" si="7"/>
        <v>3538</v>
      </c>
      <c r="H20" s="14">
        <f t="shared" si="7"/>
        <v>3298</v>
      </c>
      <c r="I20" s="14">
        <f t="shared" si="5"/>
        <v>3077</v>
      </c>
      <c r="J20" s="14">
        <f t="shared" si="5"/>
        <v>2980</v>
      </c>
      <c r="K20" s="14">
        <f t="shared" ref="K20:O20" si="8">K6+K13</f>
        <v>2985</v>
      </c>
      <c r="L20" s="14">
        <f t="shared" si="8"/>
        <v>2764</v>
      </c>
      <c r="M20" s="12">
        <f t="shared" si="8"/>
        <v>3216</v>
      </c>
      <c r="N20" s="12">
        <f t="shared" si="8"/>
        <v>3461</v>
      </c>
      <c r="O20" s="12">
        <f t="shared" si="8"/>
        <v>3354</v>
      </c>
    </row>
    <row r="21" spans="1:15" x14ac:dyDescent="0.55000000000000004">
      <c r="A21" t="s">
        <v>16</v>
      </c>
      <c r="B21" s="17">
        <f t="shared" ref="B21:H23" si="9">B7+B14</f>
        <v>14170</v>
      </c>
      <c r="C21" s="17">
        <f t="shared" si="9"/>
        <v>14175</v>
      </c>
      <c r="D21" s="17">
        <f t="shared" si="9"/>
        <v>14214</v>
      </c>
      <c r="E21" s="17">
        <f t="shared" si="9"/>
        <v>14317</v>
      </c>
      <c r="F21" s="17">
        <f t="shared" si="9"/>
        <v>14472</v>
      </c>
      <c r="G21" s="17">
        <f t="shared" si="9"/>
        <v>14220</v>
      </c>
      <c r="H21" s="17">
        <f t="shared" si="9"/>
        <v>13964</v>
      </c>
      <c r="I21" s="17">
        <f t="shared" si="5"/>
        <v>13991</v>
      </c>
      <c r="J21" s="17">
        <f t="shared" si="5"/>
        <v>13971</v>
      </c>
      <c r="K21" s="17">
        <f t="shared" ref="K21:O21" si="10">K7+K14</f>
        <v>14362</v>
      </c>
      <c r="L21" s="17">
        <f t="shared" si="10"/>
        <v>14180</v>
      </c>
      <c r="M21" s="17">
        <f t="shared" si="10"/>
        <v>13763</v>
      </c>
      <c r="N21" s="17">
        <f t="shared" si="10"/>
        <v>13708</v>
      </c>
      <c r="O21" s="17">
        <f t="shared" si="10"/>
        <v>13656</v>
      </c>
    </row>
    <row r="22" spans="1:15" x14ac:dyDescent="0.55000000000000004">
      <c r="A22" t="s">
        <v>21</v>
      </c>
      <c r="B22" s="17">
        <f t="shared" si="9"/>
        <v>965</v>
      </c>
      <c r="C22" s="17">
        <f t="shared" si="9"/>
        <v>1227</v>
      </c>
      <c r="D22" s="17">
        <f t="shared" si="9"/>
        <v>1581</v>
      </c>
      <c r="E22" s="17">
        <f t="shared" si="9"/>
        <v>1944</v>
      </c>
      <c r="F22" s="17">
        <f t="shared" si="9"/>
        <v>2082</v>
      </c>
      <c r="G22" s="17">
        <f t="shared" si="9"/>
        <v>2123</v>
      </c>
      <c r="H22" s="17">
        <f t="shared" si="9"/>
        <v>1990</v>
      </c>
      <c r="I22" s="17">
        <f t="shared" ref="I22:J23" si="11">I8+I15</f>
        <v>1776</v>
      </c>
      <c r="J22" s="17">
        <f t="shared" si="11"/>
        <v>1695</v>
      </c>
      <c r="K22" s="17">
        <f t="shared" ref="K22:O22" si="12">K8+K15</f>
        <v>1678</v>
      </c>
      <c r="L22" s="17">
        <f t="shared" si="12"/>
        <v>1231</v>
      </c>
      <c r="M22" s="17">
        <f t="shared" si="12"/>
        <v>1579</v>
      </c>
      <c r="N22" s="17">
        <f t="shared" si="12"/>
        <v>1740</v>
      </c>
      <c r="O22" s="17">
        <f t="shared" si="12"/>
        <v>1637</v>
      </c>
    </row>
    <row r="23" spans="1:15" s="3" customFormat="1" x14ac:dyDescent="0.55000000000000004">
      <c r="A23" t="s">
        <v>18</v>
      </c>
      <c r="B23" s="17">
        <f t="shared" si="9"/>
        <v>606</v>
      </c>
      <c r="C23" s="17">
        <f t="shared" si="9"/>
        <v>472</v>
      </c>
      <c r="D23" s="17">
        <f t="shared" si="9"/>
        <v>482</v>
      </c>
      <c r="E23" s="17">
        <f t="shared" si="9"/>
        <v>495</v>
      </c>
      <c r="F23" s="17">
        <f t="shared" si="9"/>
        <v>476</v>
      </c>
      <c r="G23" s="17">
        <f t="shared" si="9"/>
        <v>504</v>
      </c>
      <c r="H23" s="17">
        <f t="shared" si="9"/>
        <v>461</v>
      </c>
      <c r="I23" s="17">
        <f t="shared" si="11"/>
        <v>397</v>
      </c>
      <c r="J23" s="17">
        <f t="shared" si="11"/>
        <v>323</v>
      </c>
      <c r="K23" s="17">
        <f t="shared" ref="K23:O23" si="13">K9+K16</f>
        <v>219</v>
      </c>
      <c r="L23" s="17">
        <f t="shared" si="13"/>
        <v>226</v>
      </c>
      <c r="M23" s="17">
        <f t="shared" si="13"/>
        <v>244</v>
      </c>
      <c r="N23" s="17">
        <f t="shared" si="13"/>
        <v>223</v>
      </c>
      <c r="O23" s="17">
        <f t="shared" si="13"/>
        <v>282</v>
      </c>
    </row>
    <row r="24" spans="1:15" x14ac:dyDescent="0.55000000000000004">
      <c r="A24"/>
      <c r="G24" s="2"/>
      <c r="H24" s="2"/>
      <c r="J24" s="6"/>
      <c r="K24" s="6"/>
      <c r="L24" s="6"/>
    </row>
    <row r="25" spans="1:15" x14ac:dyDescent="0.55000000000000004">
      <c r="A25" s="10" t="s">
        <v>22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5" x14ac:dyDescent="0.55000000000000004">
      <c r="A26" s="10" t="s">
        <v>23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5" x14ac:dyDescent="0.55000000000000004">
      <c r="A27" s="10" t="s">
        <v>24</v>
      </c>
      <c r="G27" s="2"/>
      <c r="H27" s="2"/>
    </row>
    <row r="28" spans="1:15" x14ac:dyDescent="0.55000000000000004">
      <c r="A28"/>
      <c r="G28" s="2"/>
      <c r="H28" s="2"/>
    </row>
    <row r="29" spans="1:15" x14ac:dyDescent="0.55000000000000004">
      <c r="A29" s="5"/>
      <c r="G29" s="2"/>
      <c r="H29" s="2"/>
    </row>
    <row r="30" spans="1:15" x14ac:dyDescent="0.55000000000000004">
      <c r="A30"/>
      <c r="G30" s="2"/>
      <c r="H30" s="2"/>
    </row>
    <row r="31" spans="1:15" x14ac:dyDescent="0.55000000000000004">
      <c r="A31"/>
      <c r="G31" s="2"/>
      <c r="H31" s="2"/>
    </row>
    <row r="32" spans="1:15" x14ac:dyDescent="0.55000000000000004">
      <c r="A32"/>
      <c r="G32" s="2"/>
      <c r="H32" s="2"/>
    </row>
    <row r="33" spans="1:15" x14ac:dyDescent="0.55000000000000004">
      <c r="A33" s="5"/>
      <c r="G33" s="2"/>
      <c r="H33" s="2"/>
    </row>
    <row r="34" spans="1:15" s="3" customFormat="1" x14ac:dyDescent="0.55000000000000004">
      <c r="A34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</row>
    <row r="35" spans="1:15" s="3" customFormat="1" x14ac:dyDescent="0.55000000000000004">
      <c r="A35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</row>
    <row r="36" spans="1:15" s="3" customFormat="1" x14ac:dyDescent="0.55000000000000004">
      <c r="A36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</row>
    <row r="37" spans="1:15" s="3" customFormat="1" x14ac:dyDescent="0.55000000000000004">
      <c r="A37" s="5"/>
      <c r="B37" s="7"/>
      <c r="C37" s="7"/>
      <c r="D37" s="7"/>
      <c r="E37" s="7"/>
      <c r="F37" s="7"/>
      <c r="G37" s="7"/>
      <c r="H37" s="7"/>
      <c r="I37" s="2"/>
      <c r="J37" s="1"/>
      <c r="K37" s="1"/>
      <c r="L37" s="1"/>
      <c r="M37" s="1"/>
      <c r="N37" s="1"/>
      <c r="O37" s="1"/>
    </row>
    <row r="38" spans="1:15" x14ac:dyDescent="0.55000000000000004">
      <c r="A38"/>
      <c r="G38" s="2"/>
      <c r="H38" s="2"/>
    </row>
    <row r="39" spans="1:15" x14ac:dyDescent="0.55000000000000004">
      <c r="A39"/>
      <c r="G39" s="2"/>
      <c r="H39" s="2"/>
    </row>
    <row r="40" spans="1:15" x14ac:dyDescent="0.55000000000000004">
      <c r="A40"/>
      <c r="G40" s="2"/>
      <c r="H40" s="2"/>
    </row>
    <row r="41" spans="1:15" x14ac:dyDescent="0.55000000000000004">
      <c r="A41"/>
      <c r="G41" s="2"/>
      <c r="H41" s="2"/>
    </row>
    <row r="42" spans="1:15" x14ac:dyDescent="0.55000000000000004">
      <c r="A42"/>
      <c r="G42" s="2"/>
      <c r="H42" s="2"/>
    </row>
    <row r="43" spans="1:15" x14ac:dyDescent="0.55000000000000004">
      <c r="A43"/>
      <c r="G43" s="2"/>
      <c r="H43" s="2"/>
    </row>
    <row r="44" spans="1:15" s="3" customFormat="1" x14ac:dyDescent="0.55000000000000004">
      <c r="A44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</row>
  </sheetData>
  <phoneticPr fontId="7" type="noConversion"/>
  <pageMargins left="0.7" right="0.7" top="0.75" bottom="0.75" header="0.3" footer="0.3"/>
  <pageSetup scale="85" orientation="landscape" r:id="rId1"/>
  <headerFooter>
    <oddHeader xml:space="preserve">&amp;L&amp;"-,Bold"UNIVERSITY LEVEL DATA&amp;C&amp;"-,Bold"Table 2&amp;R&amp;"-,Bold"Enrollment by Tuition Residency </oddHeader>
    <oddFooter>&amp;L&amp;"-,Bold"Office of Institutional Research, UMass Boston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Fatema B Ahad</dc:creator>
  <cp:keywords/>
  <dc:description/>
  <cp:lastModifiedBy>Awat O Osman</cp:lastModifiedBy>
  <cp:revision/>
  <cp:lastPrinted>2025-05-07T14:21:27Z</cp:lastPrinted>
  <dcterms:created xsi:type="dcterms:W3CDTF">2018-01-10T21:39:43Z</dcterms:created>
  <dcterms:modified xsi:type="dcterms:W3CDTF">2025-05-07T14:21:41Z</dcterms:modified>
  <cp:category/>
  <cp:contentStatus/>
</cp:coreProperties>
</file>